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95" windowHeight="9015" activeTab="1"/>
  </bookViews>
  <sheets>
    <sheet name="Grafico1" sheetId="1" r:id="rId1"/>
    <sheet name="Conto Consultivo 2004" sheetId="2" r:id="rId2"/>
  </sheets>
  <definedNames/>
  <calcPr fullCalcOnLoad="1"/>
</workbook>
</file>

<file path=xl/sharedStrings.xml><?xml version="1.0" encoding="utf-8"?>
<sst xmlns="http://schemas.openxmlformats.org/spreadsheetml/2006/main" count="1624" uniqueCount="290">
  <si>
    <t>Codice bilancio</t>
  </si>
  <si>
    <t>TITOLO I</t>
  </si>
  <si>
    <t>TOTALE IN EURO</t>
  </si>
  <si>
    <t>TITOLO II</t>
  </si>
  <si>
    <t>TOTALE TITOLO II</t>
  </si>
  <si>
    <t>TITOLO III</t>
  </si>
  <si>
    <t>TOTALE TITOLO III</t>
  </si>
  <si>
    <t>TITOLO IV</t>
  </si>
  <si>
    <t>Denominazione</t>
  </si>
  <si>
    <t>ENTRATE TRIBUTARIE</t>
  </si>
  <si>
    <t>Categoria 01</t>
  </si>
  <si>
    <t>Imposte</t>
  </si>
  <si>
    <t>Totale categoria 01</t>
  </si>
  <si>
    <t>Categoria 02</t>
  </si>
  <si>
    <t>Tasse</t>
  </si>
  <si>
    <t>Totale categoria 02</t>
  </si>
  <si>
    <t>Categoria 03</t>
  </si>
  <si>
    <t>Totale categoria 03</t>
  </si>
  <si>
    <t>ENTRATE DERIVANTI DA CONTRIBUTI</t>
  </si>
  <si>
    <t>E TRASFERIMENTI CORRENTI DELLO</t>
  </si>
  <si>
    <t>STATO, REGIONE E ALTRI ENTI</t>
  </si>
  <si>
    <t>Contributi e trasferimenti correnti dello Stato</t>
  </si>
  <si>
    <t xml:space="preserve">                                                                       Totale categoria 01 </t>
  </si>
  <si>
    <t>Contributi e trasferimenti correnti dalla Regione</t>
  </si>
  <si>
    <t xml:space="preserve">                                                                      Totale categoria 02</t>
  </si>
  <si>
    <t>Contributi e trasferimenti correnti dalla Regione per funzioni delegate</t>
  </si>
  <si>
    <t xml:space="preserve">                                                                      Totale categoria 03</t>
  </si>
  <si>
    <t>Categoria 05</t>
  </si>
  <si>
    <t>Contributi e trasferimenti correnti da altri enti del settore pubblico</t>
  </si>
  <si>
    <t xml:space="preserve">                                                                      Totale categoria 05</t>
  </si>
  <si>
    <t>TOTALE TITOLO I</t>
  </si>
  <si>
    <t xml:space="preserve"> IN EURO</t>
  </si>
  <si>
    <t>ENTRATE  EXTRAORDINARIE</t>
  </si>
  <si>
    <t xml:space="preserve">                                                                      Totale categoria 01</t>
  </si>
  <si>
    <t>Proventi dei beni dell'Ente</t>
  </si>
  <si>
    <t>Interessi su anticipazioni e crediti</t>
  </si>
  <si>
    <t>Proventi diversi</t>
  </si>
  <si>
    <t>Totatale categoria 05</t>
  </si>
  <si>
    <t>ENTRATE DERIVANTI DA ALIENAZIONI,</t>
  </si>
  <si>
    <t>DA TRASFERIMENTI DI CAPITALE E DA</t>
  </si>
  <si>
    <t>RISCOSSIONI DI CREDITI</t>
  </si>
  <si>
    <t>Alienazione di beni patrimoniali</t>
  </si>
  <si>
    <t>Trasferimenti di capitale dallo Stato</t>
  </si>
  <si>
    <t>Trasferimenti di capitale dalla Regione</t>
  </si>
  <si>
    <t>Categoria 04</t>
  </si>
  <si>
    <t>Trasferimenti di capitale da altri enti del settore pubblico</t>
  </si>
  <si>
    <t>Totale categoria 04</t>
  </si>
  <si>
    <t>Trasferimenti di capitale da altri soggetti</t>
  </si>
  <si>
    <t>Totale categoria 05</t>
  </si>
  <si>
    <t>TOTALE TITOLO IV</t>
  </si>
  <si>
    <t>TITOLO V</t>
  </si>
  <si>
    <t xml:space="preserve">ENTRATE DERIVANTI DA </t>
  </si>
  <si>
    <t>ACCENSIONI DI PRESTITI</t>
  </si>
  <si>
    <t>Anticipazioni di cassa</t>
  </si>
  <si>
    <t>Assunzione di mutui e prestiti</t>
  </si>
  <si>
    <t>TOTALE TITOLO V</t>
  </si>
  <si>
    <t>TITOLO VI</t>
  </si>
  <si>
    <t xml:space="preserve">ENTRATE DI SERVIZI </t>
  </si>
  <si>
    <t>PER CONTO TERZI</t>
  </si>
  <si>
    <t>RIEPILOGO</t>
  </si>
  <si>
    <t>Titolo II</t>
  </si>
  <si>
    <t xml:space="preserve"> Titolo III</t>
  </si>
  <si>
    <t xml:space="preserve"> Titolo IV</t>
  </si>
  <si>
    <t xml:space="preserve"> Titolo VI</t>
  </si>
  <si>
    <t xml:space="preserve">ENTRATE DERIVANTI DA CONTRIBUTI E </t>
  </si>
  <si>
    <t>ENTRATE EXTRAORDINARIE</t>
  </si>
  <si>
    <t>ENTRATE DERIVANTI DA ALIENAZIONI, DA</t>
  </si>
  <si>
    <t>TRASFERIMENTI DI CAPITALE E DA RISCOSSIONI DI CREDITI</t>
  </si>
  <si>
    <t>TRASFERIMENTI CORRENTI STATO, REGIONE  E ALTRI ENTI</t>
  </si>
  <si>
    <t xml:space="preserve"> Titolo V</t>
  </si>
  <si>
    <t>ENTRATE DI SERVIZI PER CONTO TERZI</t>
  </si>
  <si>
    <t>TOTALE</t>
  </si>
  <si>
    <t>Avanzo di amministrazione</t>
  </si>
  <si>
    <t xml:space="preserve">   Titolo I</t>
  </si>
  <si>
    <t xml:space="preserve">TOTALE GENERALE DELL'ENTRATA </t>
  </si>
  <si>
    <t>SPESE CORRENTI</t>
  </si>
  <si>
    <t>Funzione 01</t>
  </si>
  <si>
    <t>Funzione generale di amministrazione, di gestione e di controllo</t>
  </si>
  <si>
    <t>Servizio 01</t>
  </si>
  <si>
    <t>Organi istituzionali, partecipazione e decentramento</t>
  </si>
  <si>
    <t>2 - ACQUISTO MAT. PRIME</t>
  </si>
  <si>
    <t>3 - PRESTAZIONE SERVIZI</t>
  </si>
  <si>
    <t>7 - IMPOSTE E TASSE</t>
  </si>
  <si>
    <t>Totale servizio 01</t>
  </si>
  <si>
    <t>Servizio 02</t>
  </si>
  <si>
    <t>Segreteria generale, personale, organizzazione...</t>
  </si>
  <si>
    <t>1 - PERSONALE</t>
  </si>
  <si>
    <t>5 - TRASFERIMENTI</t>
  </si>
  <si>
    <t>8 - ONERI STRAORD. GESTIONE</t>
  </si>
  <si>
    <t>Totale servizio 02</t>
  </si>
  <si>
    <t>Servizio 03</t>
  </si>
  <si>
    <t>Gestione economico-finanziaria</t>
  </si>
  <si>
    <t>6 - INTERESSI PASS./ONERI FIN.</t>
  </si>
  <si>
    <t>Totale servizio 03</t>
  </si>
  <si>
    <t>Servizio 04</t>
  </si>
  <si>
    <t>Gestione entrate tributarie e servizi fiscali</t>
  </si>
  <si>
    <t xml:space="preserve">                                                                       Totale servizio 04</t>
  </si>
  <si>
    <t>Servizio 05</t>
  </si>
  <si>
    <t>Gestione beni demaniali e patrimonilali</t>
  </si>
  <si>
    <t xml:space="preserve">                                                                      Totale servizio 05</t>
  </si>
  <si>
    <t>Servizio 06</t>
  </si>
  <si>
    <t>Ufficio tecnico</t>
  </si>
  <si>
    <t xml:space="preserve">                                                                      Totale servizio 06</t>
  </si>
  <si>
    <t>Servizio 07</t>
  </si>
  <si>
    <t>Anagrafe, stato civile, elettorale...</t>
  </si>
  <si>
    <t xml:space="preserve">                                                                      Totale servizio 07</t>
  </si>
  <si>
    <t>Servizio 08</t>
  </si>
  <si>
    <t>Altri servizi generali</t>
  </si>
  <si>
    <t>11 - FONDO DI RISERVA</t>
  </si>
  <si>
    <t xml:space="preserve">                                                                      Totale servizio 08</t>
  </si>
  <si>
    <t>TOTALE FUNZIONE 01</t>
  </si>
  <si>
    <t>Funzione 03</t>
  </si>
  <si>
    <t>Funzione di polizia locale</t>
  </si>
  <si>
    <t>Polizia municipale</t>
  </si>
  <si>
    <t>Polizia amministrativa</t>
  </si>
  <si>
    <t>TOTALE FUNZIONE 03</t>
  </si>
  <si>
    <t>Funzione 04</t>
  </si>
  <si>
    <t>Funzione di istruzione pubblica</t>
  </si>
  <si>
    <t>Scuola materna</t>
  </si>
  <si>
    <t>Totatale servizio 01</t>
  </si>
  <si>
    <t>Istruzione elementare</t>
  </si>
  <si>
    <t>3 - PRESTAZIONI SERVIZI</t>
  </si>
  <si>
    <t>4 - UTILIZZO BENI DI TERZI</t>
  </si>
  <si>
    <t>Istruzione media</t>
  </si>
  <si>
    <t>Istruzione secondaria superiore</t>
  </si>
  <si>
    <t>Totale servizio 04</t>
  </si>
  <si>
    <t>Assistenza scolastica, trasporto, refezione e altri servizi</t>
  </si>
  <si>
    <t>Totale servizio 05</t>
  </si>
  <si>
    <t>TOTALE FUNZIONE 04</t>
  </si>
  <si>
    <t>Funzione 05</t>
  </si>
  <si>
    <t>Funzioni relative alla cultura e ai beni culturali</t>
  </si>
  <si>
    <t>Teatri, attività culturali e servizi diversi nel settore culturale</t>
  </si>
  <si>
    <t>TOTALE FUNZIONE 05</t>
  </si>
  <si>
    <t>Funzione 06</t>
  </si>
  <si>
    <t>Funzioni nel settore sportivo e ricreativo</t>
  </si>
  <si>
    <t>Piscine comunali</t>
  </si>
  <si>
    <t>6 - INTERESSI PAAS./ONERI FIN.</t>
  </si>
  <si>
    <t>Stadio comunale, palazzo dello sport e altri impianti</t>
  </si>
  <si>
    <t>Manifestazioni diverse nel settore sportivo e ricreativo</t>
  </si>
  <si>
    <t>TOTALE FUNZIONE 06</t>
  </si>
  <si>
    <t>Funzione 07</t>
  </si>
  <si>
    <t>Funzioni nel campo turistico</t>
  </si>
  <si>
    <t>Manifestazioni turistiche</t>
  </si>
  <si>
    <t>TOTALE FUNZIONE 07</t>
  </si>
  <si>
    <t>Funzione 08</t>
  </si>
  <si>
    <t>Funzioni nel campo della viabilità e dei trasporti</t>
  </si>
  <si>
    <t>Viabilità, circolazione stradale e servizi connessi</t>
  </si>
  <si>
    <t>Illuminazione pubblica e servizi connessi</t>
  </si>
  <si>
    <t>TOTALE FUNZIONE 08</t>
  </si>
  <si>
    <t>Funzione 09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</si>
  <si>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</si>
  <si>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</si>
  <si>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</si>
  <si>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</si>
  <si>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Servizio smaltimento rifiuti</t>
  </si>
  <si>
    <t>Parchi e servizi per la tutela ambientale del verde, altri servizi relativi al territorio</t>
  </si>
  <si>
    <t>Totale servizio 06</t>
  </si>
  <si>
    <t>TOTALE FUNZIONE 09</t>
  </si>
  <si>
    <t>Funzione 10</t>
  </si>
  <si>
    <t>Funzioni nel settore sociale</t>
  </si>
  <si>
    <t>Asilo nido, servizi per l'infanzia e per i minori</t>
  </si>
  <si>
    <t>Assistenza, beneficenza pubblica e servizi diversi alla persona</t>
  </si>
  <si>
    <t>servizio necroscopico e cimiteriale</t>
  </si>
  <si>
    <t>TOTALE FUNZIONE 10</t>
  </si>
  <si>
    <t>Funzione 11</t>
  </si>
  <si>
    <t>Funzioni nel campo dello sviluppo economico</t>
  </si>
  <si>
    <t>Servizi relativi al commercio</t>
  </si>
  <si>
    <t>Servizi relativi all'artigianato</t>
  </si>
  <si>
    <t>Servizi relativi all'agricoltura</t>
  </si>
  <si>
    <t>Totale servizio 07</t>
  </si>
  <si>
    <t>TOTALE FUNZIONE 11</t>
  </si>
  <si>
    <t>Funzione 12</t>
  </si>
  <si>
    <t>Funzioni relative a servizi produttivi</t>
  </si>
  <si>
    <t>Farmacie</t>
  </si>
  <si>
    <t>TOTALE FUNZIONE 12</t>
  </si>
  <si>
    <t xml:space="preserve"> TOTALE TITOLO I </t>
  </si>
  <si>
    <t>SPESE IN CONTO CAPITALE</t>
  </si>
  <si>
    <t>Funzioni generali si amministrazione, di gestione e di controllo</t>
  </si>
  <si>
    <t>Gestione economica, finanziaria, programmazione, provveditorato e controllo di gestione</t>
  </si>
  <si>
    <t>Gestione dei beni demaniali e patrimoniali</t>
  </si>
  <si>
    <t>1 - ACQUISTO BENI IMMOBILI</t>
  </si>
  <si>
    <t>7 - TRASFERIMENTI DI CAPITALE</t>
  </si>
  <si>
    <t>Totale servizio 08</t>
  </si>
  <si>
    <t>Funzioni di polizia locale</t>
  </si>
  <si>
    <t>Funzioni di istruzione pubblica</t>
  </si>
  <si>
    <t>Funzioni riguardanti la gestione del territorioe dell'ambiente</t>
  </si>
  <si>
    <t>6 - INCARICHI PROFESSIONALI ESTERNI</t>
  </si>
  <si>
    <t>Strutture residenziali e di ricovero per anziani</t>
  </si>
  <si>
    <t>Servizio necroscopico e cimiteriale</t>
  </si>
  <si>
    <t>SPESE PER RIMBORSO DI PRESTITI</t>
  </si>
  <si>
    <t>Funzioni generali di amministrazione, di gestione e di controllo</t>
  </si>
  <si>
    <t>Gestione economica, finanziaria, pragrammazione e controllo di gestione</t>
  </si>
  <si>
    <t>1 - RIMBORSO PER ANTICIPAZIONI DI CASSA</t>
  </si>
  <si>
    <t>3 - RIMBORSO QUOTA CAPITALE DI MUTUI E PRESTITI</t>
  </si>
  <si>
    <t>SPESE PER SERVIZI PER CONTO TERZI</t>
  </si>
  <si>
    <t>Titolo I</t>
  </si>
  <si>
    <t>Titoo II</t>
  </si>
  <si>
    <t>Titolo III</t>
  </si>
  <si>
    <t>Titolo IV</t>
  </si>
  <si>
    <t xml:space="preserve">TOTALE GENERALE DELLA SPESA </t>
  </si>
  <si>
    <t>definitivi di bilancio</t>
  </si>
  <si>
    <t>Riscossioni</t>
  </si>
  <si>
    <t>Residui</t>
  </si>
  <si>
    <t>Accertamenti</t>
  </si>
  <si>
    <t xml:space="preserve">Stanziamenti </t>
  </si>
  <si>
    <t>Fondo di cassa al 1° Gennaio</t>
  </si>
  <si>
    <t>Pagamenti</t>
  </si>
  <si>
    <t>Impegni</t>
  </si>
  <si>
    <t>Segreteria generale, personale e organizzazione</t>
  </si>
  <si>
    <t>5 - ACQUISTO BENI MOBILI, MACCHINE E ATTREZZATURE</t>
  </si>
  <si>
    <t>Anagrafe, stato civile, elettorale, leva e servizio statistico</t>
  </si>
  <si>
    <t>5 - ACQUISTO BENI MOBILI,  MACCHINE E ATTREZZATURE</t>
  </si>
  <si>
    <t>10- CONCESSIONI DI CREDITI E ANTICIPAZIONI</t>
  </si>
  <si>
    <t>RS</t>
  </si>
  <si>
    <t>CP</t>
  </si>
  <si>
    <t>T</t>
  </si>
  <si>
    <t>2 - ACQUISTO DI BENI DI CONSUMO C/O DI MATERIE PRIME</t>
  </si>
  <si>
    <t>1 - ACQUISTO DI BENI IMMOBILI</t>
  </si>
  <si>
    <t>Ritenute previdenziali ed assistenziali al personale</t>
  </si>
  <si>
    <t>Ritenute erariali</t>
  </si>
  <si>
    <t>Altre ritenute al personale per conto terzi</t>
  </si>
  <si>
    <t>Categoria04</t>
  </si>
  <si>
    <t>Depositi cauzionali</t>
  </si>
  <si>
    <t>Rimborso spese per servizi per conto di terzi</t>
  </si>
  <si>
    <t>Categoria 06</t>
  </si>
  <si>
    <t>Rimborso di anticipazione fondi per servizio economato</t>
  </si>
  <si>
    <t>Categoria 07</t>
  </si>
  <si>
    <t>Depositi per spese contrattuali</t>
  </si>
  <si>
    <t>IN EURO</t>
  </si>
  <si>
    <t>2 - ACQUISTO DI MATERIE PRIME</t>
  </si>
  <si>
    <t>Altri servizi produttivi</t>
  </si>
  <si>
    <t xml:space="preserve">5 - ACQUISTO DI BENI MOBILI, MACCHINE ED ATTREZZATURE </t>
  </si>
  <si>
    <t>1- RITENUTE PREVIDENZIALI ED ASSISTENZIALI AL PERSONALE</t>
  </si>
  <si>
    <t>2 - RITENUTE ERARIALI</t>
  </si>
  <si>
    <t>3 - ALTRE RITENUTE AL PERSONALE PER CONTO DI TERZI</t>
  </si>
  <si>
    <t>4 - RESTITUZIONE DI DEPOSITI CAUZIONALI</t>
  </si>
  <si>
    <t>5 - SPESE PER SERVIZI PER CONTO DI TERZI</t>
  </si>
  <si>
    <t>6 - ANTICIPAZIONE DI FONDI PER IL SERVIZIO ECONOMATO</t>
  </si>
  <si>
    <t>7 - RESTITUZIONE DI DEPOSITI PER SPESE CONTRATTUALI</t>
  </si>
  <si>
    <t>450 - SEGRETERIA GENERALE, PERSONALE E ORGANIZZAZIONE</t>
  </si>
  <si>
    <t>460 - UFFICIO TECNICO</t>
  </si>
  <si>
    <t>470 - ANAGRAFE, STAO CIVILE, ELETTORALE, LEVA E SERVIZIO STAT.</t>
  </si>
  <si>
    <t>480 - ALTRI SERVIZI GENERALI</t>
  </si>
  <si>
    <t>500 - POLIZIA MUNICIPALE-RISORSE GENERALI</t>
  </si>
  <si>
    <t>510 - POLIZIA MUNICIPALE-RISORSE FINALIZZATE CS</t>
  </si>
  <si>
    <t>515 - POLIZIA AMMINISTRATIVA</t>
  </si>
  <si>
    <t>550 - ASS. SCOLASTICA, TRASPORTO, REFEZIONE E ALTRI SERVIZI</t>
  </si>
  <si>
    <t>570 - TEATRI, ATTIVITA' CULTURALI E SERVIZI DIV.</t>
  </si>
  <si>
    <t>580 - PISCINE COMUNALI</t>
  </si>
  <si>
    <t>590 - STADIO COMUNALE, PALAZZO SPORT, ALTRI IM.</t>
  </si>
  <si>
    <t>650 - URBANISTICA E GESTIONE DEL TERRITORIO</t>
  </si>
  <si>
    <t>680 - SERVIZIO IDRICO INTEGRATO</t>
  </si>
  <si>
    <t>600 - MANIFESTAZIONI DIVERSE NELLO SPORT E RICREAZIONE</t>
  </si>
  <si>
    <t>730 - ASSISTENZA, BENEFICENZA PUBBLICA , SERERVIZI ALLA PERS.</t>
  </si>
  <si>
    <t>740 - SERVIZIO NECROSCOPICO E CIMITERIALE</t>
  </si>
  <si>
    <t>810 - DISTRIBUZIONE GAS</t>
  </si>
  <si>
    <t>860 - GESTIONE DEI FABBRICATI</t>
  </si>
  <si>
    <t>890 - INTERESSI SU DEPOSITI O VALORI MOBILIARI</t>
  </si>
  <si>
    <t>940 - PROVENTI DIVERSI</t>
  </si>
  <si>
    <t>900 - INTERESSI SU ANTICIPAZIONI E CREDITI DIVIVERSI</t>
  </si>
  <si>
    <t>10 - IMPOSTA COMUNALE SUGLI IMMOBILI</t>
  </si>
  <si>
    <t>30 - IMPOSTA COMUNALE SULLA PUBBLICITA'</t>
  </si>
  <si>
    <t>40 - ADDIZIONALE COMUNALE CONSUMO ENERGIA  ELETTRICA</t>
  </si>
  <si>
    <t>50 - ALTRE IMPOSTE</t>
  </si>
  <si>
    <t>60- TASSA OCCUP. SPAZI E AREE PUBBLICHE</t>
  </si>
  <si>
    <t>70 - TASSA SMALTIMENTO RR. SS. UU.</t>
  </si>
  <si>
    <t>130 - TRASFERIMENTI  DELLO STATO GENERALI</t>
  </si>
  <si>
    <t>140 - TRASFERIMENTI DELLO STATO FINALIZZATI</t>
  </si>
  <si>
    <t>250 - ALTRI CONTRIBUTI E TRASF. DALLA REGIONE</t>
  </si>
  <si>
    <t>340 - ALTRE FUNZIONI NEL SETTORE SOCIALE</t>
  </si>
  <si>
    <t>440 - CONTRIBUTI E TRASF. DA ALTRI ENTI PUBBLICI</t>
  </si>
  <si>
    <t>960 - ALIENAZIONE BENI IMMOBILI E DIRITTI REALI</t>
  </si>
  <si>
    <t>970 - CONCESSIONE DI BENI DEMANIALI</t>
  </si>
  <si>
    <t>990 - TRASFERIMENTI ORDINARI</t>
  </si>
  <si>
    <t>1020 - TRASFERIMENTI STRAORDINARI</t>
  </si>
  <si>
    <t>1040 - TRASFERIMENTI DI CAP. ALTRI ENTI PUBBLICI</t>
  </si>
  <si>
    <t>1050 - PROVENTI DELLE CONCESSIONI E SANZIONI UR.</t>
  </si>
  <si>
    <t>1060 - TRASFERIMENTI STRAORD.   ALTRI SOGGETTI</t>
  </si>
  <si>
    <t>1000 - TRASFERIMENTI STRAORDINARI</t>
  </si>
  <si>
    <t>1090 - ANTICIPAZIONI DI TESORERIA</t>
  </si>
  <si>
    <t>1110 - MUTUI PASSIVI CASSA DD. PP.</t>
  </si>
  <si>
    <t>1120 - MUTUI PASSIVI ISTITUTO CREDITO SPORTIVO</t>
  </si>
  <si>
    <t>6 - INTERESSI PASSIVI E ONERI FINANZIARI DIVERSI</t>
  </si>
  <si>
    <t xml:space="preserve">Biblioteche, musei e pinacoteche </t>
  </si>
  <si>
    <t>ACQUISTO MATERIE PRIME</t>
  </si>
  <si>
    <t xml:space="preserve"> 5 - ACQUISTO BENI MOBILI, MACCINE, ATTREZZATURE</t>
  </si>
  <si>
    <t>620 - MANIFESTAZIONI TURISTICHE</t>
  </si>
  <si>
    <t>880 - GESTIONE BENI DIVERSI</t>
  </si>
  <si>
    <t>4 - UTILIZZO DI BENI DI TERZI</t>
  </si>
  <si>
    <t>1 -ACQUISTO BENI IMMOBILI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</si>
</sst>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L. &quot;#,##0_);\(&quot;L. &quot;#,##0\)"/>
    <numFmt numFmtId="167" formatCode="&quot;L. &quot;#,##0_);[Red]\(&quot;L. &quot;#,##0\)"/>
    <numFmt numFmtId="168" formatCode="&quot;L. &quot;#,##0.00_);[Red]\(&quot;L. &quot;#,##0.00\)"/>
    <numFmt numFmtId="169" formatCode="[$€]#,##0.00_);[Red]\([$€]#,##0.00\)"/>
    <numFmt numFmtId="170" formatCode="#,##0_ ;\-#,##0\ "/>
    <numFmt numFmtId="171" formatCode="#,##0.00_ ;\-#,##0.00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43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9" fillId="0" borderId="4" xfId="0" applyNumberFormat="1" applyFont="1" applyFill="1" applyBorder="1" applyAlignment="1" applyProtection="1">
      <alignment horizontal="center"/>
      <protection/>
    </xf>
    <xf numFmtId="0" fontId="11" fillId="0" borderId="5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right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left"/>
      <protection/>
    </xf>
    <xf numFmtId="0" fontId="11" fillId="0" borderId="7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4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43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43" fontId="8" fillId="0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4" fontId="2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9" fillId="0" borderId="25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2" fillId="0" borderId="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6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right"/>
      <protection/>
    </xf>
    <xf numFmtId="0" fontId="23" fillId="0" borderId="6" xfId="0" applyNumberFormat="1" applyFont="1" applyFill="1" applyBorder="1" applyAlignment="1" applyProtection="1">
      <alignment horizontal="right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23" fillId="0" borderId="4" xfId="0" applyNumberFormat="1" applyFont="1" applyFill="1" applyBorder="1" applyAlignment="1" applyProtection="1">
      <alignment horizontal="center"/>
      <protection/>
    </xf>
    <xf numFmtId="43" fontId="5" fillId="0" borderId="1" xfId="0" applyNumberFormat="1" applyFont="1" applyFill="1" applyBorder="1" applyAlignment="1" applyProtection="1">
      <alignment vertical="center"/>
      <protection/>
    </xf>
    <xf numFmtId="43" fontId="5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/>
      <protection/>
    </xf>
    <xf numFmtId="43" fontId="5" fillId="0" borderId="2" xfId="0" applyNumberFormat="1" applyFont="1" applyFill="1" applyBorder="1" applyAlignment="1" applyProtection="1">
      <alignment vertical="center"/>
      <protection/>
    </xf>
    <xf numFmtId="43" fontId="7" fillId="0" borderId="1" xfId="0" applyNumberFormat="1" applyFont="1" applyFill="1" applyBorder="1" applyAlignment="1" applyProtection="1">
      <alignment vertical="center"/>
      <protection/>
    </xf>
    <xf numFmtId="43" fontId="6" fillId="0" borderId="1" xfId="0" applyNumberFormat="1" applyFont="1" applyFill="1" applyBorder="1" applyAlignment="1" applyProtection="1">
      <alignment vertical="center"/>
      <protection/>
    </xf>
    <xf numFmtId="43" fontId="5" fillId="0" borderId="1" xfId="22" applyNumberFormat="1" applyFont="1" applyFill="1" applyBorder="1" applyAlignment="1" applyProtection="1">
      <alignment vertical="center"/>
      <protection/>
    </xf>
    <xf numFmtId="43" fontId="7" fillId="0" borderId="2" xfId="0" applyNumberFormat="1" applyFont="1" applyFill="1" applyBorder="1" applyAlignment="1" applyProtection="1">
      <alignment vertical="center"/>
      <protection/>
    </xf>
    <xf numFmtId="43" fontId="9" fillId="0" borderId="1" xfId="0" applyNumberFormat="1" applyFont="1" applyFill="1" applyBorder="1" applyAlignment="1" applyProtection="1">
      <alignment vertical="center"/>
      <protection/>
    </xf>
    <xf numFmtId="43" fontId="9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 horizontal="left"/>
      <protection/>
    </xf>
    <xf numFmtId="43" fontId="4" fillId="0" borderId="1" xfId="0" applyNumberFormat="1" applyFont="1" applyFill="1" applyBorder="1" applyAlignment="1" applyProtection="1">
      <alignment vertical="center"/>
      <protection/>
    </xf>
    <xf numFmtId="43" fontId="4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/>
      <protection/>
    </xf>
    <xf numFmtId="43" fontId="6" fillId="0" borderId="1" xfId="0" applyNumberFormat="1" applyFont="1" applyFill="1" applyBorder="1" applyAlignment="1" applyProtection="1">
      <alignment vertical="center"/>
      <protection/>
    </xf>
    <xf numFmtId="43" fontId="6" fillId="0" borderId="2" xfId="0" applyNumberFormat="1" applyFont="1" applyFill="1" applyBorder="1" applyAlignment="1" applyProtection="1">
      <alignment vertical="center"/>
      <protection/>
    </xf>
    <xf numFmtId="43" fontId="5" fillId="0" borderId="2" xfId="0" applyNumberFormat="1" applyFont="1" applyFill="1" applyBorder="1" applyAlignment="1" applyProtection="1">
      <alignment/>
      <protection/>
    </xf>
    <xf numFmtId="43" fontId="8" fillId="0" borderId="2" xfId="0" applyNumberFormat="1" applyFont="1" applyFill="1" applyBorder="1" applyAlignment="1" applyProtection="1">
      <alignment vertical="center"/>
      <protection/>
    </xf>
    <xf numFmtId="43" fontId="5" fillId="0" borderId="3" xfId="0" applyNumberFormat="1" applyFont="1" applyFill="1" applyBorder="1" applyAlignment="1" applyProtection="1">
      <alignment vertical="center"/>
      <protection/>
    </xf>
    <xf numFmtId="43" fontId="5" fillId="0" borderId="28" xfId="0" applyNumberFormat="1" applyFont="1" applyFill="1" applyBorder="1" applyAlignment="1" applyProtection="1">
      <alignment vertical="center"/>
      <protection/>
    </xf>
    <xf numFmtId="43" fontId="5" fillId="0" borderId="3" xfId="0" applyNumberFormat="1" applyFont="1" applyFill="1" applyBorder="1" applyAlignment="1" applyProtection="1">
      <alignment vertical="center"/>
      <protection/>
    </xf>
    <xf numFmtId="43" fontId="7" fillId="0" borderId="3" xfId="0" applyNumberFormat="1" applyFont="1" applyFill="1" applyBorder="1" applyAlignment="1" applyProtection="1">
      <alignment vertical="center"/>
      <protection/>
    </xf>
    <xf numFmtId="43" fontId="7" fillId="0" borderId="28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vertical="center"/>
      <protection/>
    </xf>
    <xf numFmtId="43" fontId="4" fillId="0" borderId="21" xfId="0" applyNumberFormat="1" applyFont="1" applyFill="1" applyBorder="1" applyAlignment="1" applyProtection="1">
      <alignment vertical="center"/>
      <protection/>
    </xf>
    <xf numFmtId="43" fontId="4" fillId="0" borderId="23" xfId="0" applyNumberFormat="1" applyFont="1" applyFill="1" applyBorder="1" applyAlignment="1" applyProtection="1">
      <alignment vertical="center"/>
      <protection/>
    </xf>
    <xf numFmtId="43" fontId="4" fillId="0" borderId="29" xfId="0" applyNumberFormat="1" applyFont="1" applyFill="1" applyBorder="1" applyAlignment="1" applyProtection="1">
      <alignment vertical="center"/>
      <protection/>
    </xf>
    <xf numFmtId="43" fontId="4" fillId="0" borderId="7" xfId="0" applyNumberFormat="1" applyFont="1" applyFill="1" applyBorder="1" applyAlignment="1" applyProtection="1">
      <alignment vertical="center"/>
      <protection/>
    </xf>
    <xf numFmtId="43" fontId="4" fillId="0" borderId="0" xfId="0" applyNumberFormat="1" applyFont="1" applyFill="1" applyBorder="1" applyAlignment="1" applyProtection="1">
      <alignment vertical="center"/>
      <protection/>
    </xf>
    <xf numFmtId="43" fontId="4" fillId="0" borderId="30" xfId="0" applyNumberFormat="1" applyFont="1" applyFill="1" applyBorder="1" applyAlignment="1" applyProtection="1">
      <alignment vertical="center"/>
      <protection/>
    </xf>
    <xf numFmtId="43" fontId="5" fillId="0" borderId="7" xfId="0" applyNumberFormat="1" applyFont="1" applyFill="1" applyBorder="1" applyAlignment="1" applyProtection="1">
      <alignment vertical="center"/>
      <protection/>
    </xf>
    <xf numFmtId="43" fontId="5" fillId="0" borderId="30" xfId="0" applyNumberFormat="1" applyFont="1" applyFill="1" applyBorder="1" applyAlignment="1" applyProtection="1">
      <alignment vertical="center"/>
      <protection/>
    </xf>
    <xf numFmtId="43" fontId="5" fillId="0" borderId="31" xfId="0" applyNumberFormat="1" applyFont="1" applyFill="1" applyBorder="1" applyAlignment="1" applyProtection="1">
      <alignment vertical="center"/>
      <protection/>
    </xf>
    <xf numFmtId="43" fontId="5" fillId="0" borderId="25" xfId="0" applyNumberFormat="1" applyFont="1" applyFill="1" applyBorder="1" applyAlignment="1" applyProtection="1">
      <alignment vertical="center"/>
      <protection/>
    </xf>
    <xf numFmtId="43" fontId="5" fillId="0" borderId="24" xfId="0" applyNumberFormat="1" applyFont="1" applyFill="1" applyBorder="1" applyAlignment="1" applyProtection="1">
      <alignment vertical="center"/>
      <protection/>
    </xf>
    <xf numFmtId="43" fontId="5" fillId="0" borderId="32" xfId="0" applyNumberFormat="1" applyFont="1" applyFill="1" applyBorder="1" applyAlignment="1" applyProtection="1">
      <alignment vertical="center"/>
      <protection/>
    </xf>
    <xf numFmtId="43" fontId="5" fillId="0" borderId="33" xfId="0" applyNumberFormat="1" applyFont="1" applyFill="1" applyBorder="1" applyAlignment="1" applyProtection="1">
      <alignment vertical="center"/>
      <protection/>
    </xf>
    <xf numFmtId="43" fontId="5" fillId="0" borderId="34" xfId="0" applyNumberFormat="1" applyFont="1" applyFill="1" applyBorder="1" applyAlignment="1" applyProtection="1">
      <alignment vertical="center"/>
      <protection/>
    </xf>
    <xf numFmtId="43" fontId="11" fillId="0" borderId="22" xfId="0" applyNumberFormat="1" applyFont="1" applyFill="1" applyBorder="1" applyAlignment="1" applyProtection="1">
      <alignment vertical="center"/>
      <protection/>
    </xf>
    <xf numFmtId="43" fontId="11" fillId="0" borderId="30" xfId="0" applyNumberFormat="1" applyFont="1" applyFill="1" applyBorder="1" applyAlignment="1" applyProtection="1">
      <alignment vertical="center"/>
      <protection/>
    </xf>
    <xf numFmtId="43" fontId="6" fillId="0" borderId="8" xfId="0" applyNumberFormat="1" applyFont="1" applyFill="1" applyBorder="1" applyAlignment="1" applyProtection="1">
      <alignment vertical="center"/>
      <protection/>
    </xf>
    <xf numFmtId="43" fontId="4" fillId="0" borderId="8" xfId="0" applyNumberFormat="1" applyFont="1" applyFill="1" applyBorder="1" applyAlignment="1" applyProtection="1">
      <alignment/>
      <protection/>
    </xf>
    <xf numFmtId="43" fontId="11" fillId="0" borderId="24" xfId="0" applyNumberFormat="1" applyFont="1" applyFill="1" applyBorder="1" applyAlignment="1" applyProtection="1">
      <alignment vertical="center"/>
      <protection/>
    </xf>
    <xf numFmtId="43" fontId="18" fillId="0" borderId="24" xfId="0" applyNumberFormat="1" applyFont="1" applyFill="1" applyBorder="1" applyAlignment="1" applyProtection="1">
      <alignment vertical="center"/>
      <protection/>
    </xf>
    <xf numFmtId="43" fontId="11" fillId="0" borderId="24" xfId="0" applyNumberFormat="1" applyFont="1" applyFill="1" applyBorder="1" applyAlignment="1" applyProtection="1">
      <alignment/>
      <protection/>
    </xf>
    <xf numFmtId="43" fontId="5" fillId="0" borderId="4" xfId="0" applyNumberFormat="1" applyFont="1" applyFill="1" applyBorder="1" applyAlignment="1" applyProtection="1">
      <alignment vertical="center"/>
      <protection/>
    </xf>
    <xf numFmtId="43" fontId="20" fillId="0" borderId="5" xfId="0" applyNumberFormat="1" applyFont="1" applyFill="1" applyBorder="1" applyAlignment="1" applyProtection="1">
      <alignment vertical="center"/>
      <protection/>
    </xf>
    <xf numFmtId="43" fontId="8" fillId="0" borderId="5" xfId="0" applyNumberFormat="1" applyFont="1" applyFill="1" applyBorder="1" applyAlignment="1" applyProtection="1">
      <alignment vertical="center"/>
      <protection/>
    </xf>
    <xf numFmtId="43" fontId="21" fillId="0" borderId="35" xfId="0" applyNumberFormat="1" applyFont="1" applyFill="1" applyBorder="1" applyAlignment="1" applyProtection="1">
      <alignment horizontal="center" vertical="center"/>
      <protection/>
    </xf>
    <xf numFmtId="43" fontId="21" fillId="0" borderId="0" xfId="0" applyNumberFormat="1" applyFont="1" applyFill="1" applyBorder="1" applyAlignment="1" applyProtection="1">
      <alignment vertical="center"/>
      <protection/>
    </xf>
    <xf numFmtId="43" fontId="6" fillId="0" borderId="0" xfId="0" applyNumberFormat="1" applyFont="1" applyFill="1" applyBorder="1" applyAlignment="1" applyProtection="1">
      <alignment vertical="center"/>
      <protection/>
    </xf>
    <xf numFmtId="43" fontId="5" fillId="0" borderId="12" xfId="0" applyNumberFormat="1" applyFont="1" applyFill="1" applyBorder="1" applyAlignment="1" applyProtection="1">
      <alignment vertical="center"/>
      <protection/>
    </xf>
    <xf numFmtId="43" fontId="5" fillId="0" borderId="15" xfId="0" applyNumberFormat="1" applyFont="1" applyFill="1" applyBorder="1" applyAlignment="1" applyProtection="1">
      <alignment vertical="center"/>
      <protection/>
    </xf>
    <xf numFmtId="43" fontId="6" fillId="0" borderId="12" xfId="0" applyNumberFormat="1" applyFont="1" applyFill="1" applyBorder="1" applyAlignment="1" applyProtection="1">
      <alignment vertical="center"/>
      <protection/>
    </xf>
    <xf numFmtId="43" fontId="6" fillId="0" borderId="13" xfId="0" applyNumberFormat="1" applyFont="1" applyFill="1" applyBorder="1" applyAlignment="1" applyProtection="1">
      <alignment horizontal="center" vertical="center"/>
      <protection/>
    </xf>
    <xf numFmtId="43" fontId="6" fillId="0" borderId="17" xfId="0" applyNumberFormat="1" applyFont="1" applyFill="1" applyBorder="1" applyAlignment="1" applyProtection="1">
      <alignment horizontal="center" vertical="center"/>
      <protection/>
    </xf>
    <xf numFmtId="43" fontId="6" fillId="0" borderId="14" xfId="0" applyNumberFormat="1" applyFont="1" applyFill="1" applyBorder="1" applyAlignment="1" applyProtection="1">
      <alignment horizontal="center" vertical="center"/>
      <protection/>
    </xf>
    <xf numFmtId="43" fontId="6" fillId="0" borderId="20" xfId="0" applyNumberFormat="1" applyFont="1" applyFill="1" applyBorder="1" applyAlignment="1" applyProtection="1">
      <alignment horizontal="center" vertical="center"/>
      <protection/>
    </xf>
    <xf numFmtId="43" fontId="5" fillId="0" borderId="9" xfId="0" applyNumberFormat="1" applyFont="1" applyFill="1" applyBorder="1" applyAlignment="1" applyProtection="1">
      <alignment vertical="center"/>
      <protection/>
    </xf>
    <xf numFmtId="43" fontId="6" fillId="0" borderId="9" xfId="0" applyNumberFormat="1" applyFont="1" applyFill="1" applyBorder="1" applyAlignment="1" applyProtection="1">
      <alignment vertical="center"/>
      <protection/>
    </xf>
    <xf numFmtId="43" fontId="11" fillId="0" borderId="1" xfId="0" applyNumberFormat="1" applyFont="1" applyFill="1" applyBorder="1" applyAlignment="1" applyProtection="1">
      <alignment vertical="center"/>
      <protection/>
    </xf>
    <xf numFmtId="43" fontId="12" fillId="0" borderId="1" xfId="0" applyNumberFormat="1" applyFont="1" applyFill="1" applyBorder="1" applyAlignment="1" applyProtection="1">
      <alignment vertical="center"/>
      <protection/>
    </xf>
    <xf numFmtId="43" fontId="11" fillId="0" borderId="2" xfId="0" applyNumberFormat="1" applyFont="1" applyFill="1" applyBorder="1" applyAlignment="1" applyProtection="1">
      <alignment vertical="center"/>
      <protection/>
    </xf>
    <xf numFmtId="43" fontId="5" fillId="0" borderId="2" xfId="19" applyNumberFormat="1" applyFont="1" applyFill="1" applyBorder="1" applyAlignment="1" applyProtection="1">
      <alignment vertical="center"/>
      <protection/>
    </xf>
    <xf numFmtId="43" fontId="5" fillId="0" borderId="1" xfId="19" applyNumberFormat="1" applyFont="1" applyFill="1" applyBorder="1" applyAlignment="1" applyProtection="1">
      <alignment vertical="center"/>
      <protection/>
    </xf>
    <xf numFmtId="43" fontId="5" fillId="0" borderId="1" xfId="19" applyNumberFormat="1" applyFont="1" applyFill="1" applyBorder="1" applyAlignment="1" applyProtection="1">
      <alignment/>
      <protection/>
    </xf>
    <xf numFmtId="43" fontId="11" fillId="0" borderId="1" xfId="0" applyNumberFormat="1" applyFont="1" applyFill="1" applyBorder="1" applyAlignment="1" applyProtection="1">
      <alignment/>
      <protection/>
    </xf>
    <xf numFmtId="43" fontId="5" fillId="0" borderId="1" xfId="0" applyNumberFormat="1" applyFont="1" applyFill="1" applyBorder="1" applyAlignment="1" applyProtection="1">
      <alignment horizontal="right" vertical="center"/>
      <protection/>
    </xf>
    <xf numFmtId="43" fontId="6" fillId="0" borderId="1" xfId="0" applyNumberFormat="1" applyFont="1" applyFill="1" applyBorder="1" applyAlignment="1" applyProtection="1">
      <alignment horizontal="right" vertical="center"/>
      <protection/>
    </xf>
    <xf numFmtId="43" fontId="6" fillId="0" borderId="36" xfId="0" applyNumberFormat="1" applyFont="1" applyFill="1" applyBorder="1" applyAlignment="1" applyProtection="1">
      <alignment vertical="center"/>
      <protection/>
    </xf>
    <xf numFmtId="43" fontId="5" fillId="0" borderId="21" xfId="0" applyNumberFormat="1" applyFont="1" applyFill="1" applyBorder="1" applyAlignment="1" applyProtection="1">
      <alignment vertical="center"/>
      <protection/>
    </xf>
    <xf numFmtId="43" fontId="5" fillId="0" borderId="23" xfId="0" applyNumberFormat="1" applyFont="1" applyFill="1" applyBorder="1" applyAlignment="1" applyProtection="1">
      <alignment vertical="center"/>
      <protection/>
    </xf>
    <xf numFmtId="43" fontId="6" fillId="0" borderId="29" xfId="0" applyNumberFormat="1" applyFont="1" applyFill="1" applyBorder="1" applyAlignment="1" applyProtection="1">
      <alignment vertical="center"/>
      <protection/>
    </xf>
    <xf numFmtId="43" fontId="5" fillId="0" borderId="7" xfId="0" applyNumberFormat="1" applyFont="1" applyFill="1" applyBorder="1" applyAlignment="1" applyProtection="1">
      <alignment vertical="center"/>
      <protection/>
    </xf>
    <xf numFmtId="43" fontId="6" fillId="0" borderId="30" xfId="0" applyNumberFormat="1" applyFont="1" applyFill="1" applyBorder="1" applyAlignment="1" applyProtection="1">
      <alignment vertical="center"/>
      <protection/>
    </xf>
    <xf numFmtId="43" fontId="5" fillId="0" borderId="11" xfId="0" applyNumberFormat="1" applyFont="1" applyFill="1" applyBorder="1" applyAlignment="1" applyProtection="1">
      <alignment vertical="center"/>
      <protection/>
    </xf>
    <xf numFmtId="43" fontId="5" fillId="0" borderId="26" xfId="0" applyNumberFormat="1" applyFont="1" applyFill="1" applyBorder="1" applyAlignment="1" applyProtection="1">
      <alignment vertical="center"/>
      <protection/>
    </xf>
    <xf numFmtId="43" fontId="6" fillId="0" borderId="35" xfId="0" applyNumberFormat="1" applyFont="1" applyFill="1" applyBorder="1" applyAlignment="1" applyProtection="1">
      <alignment vertical="center"/>
      <protection/>
    </xf>
    <xf numFmtId="43" fontId="5" fillId="0" borderId="37" xfId="0" applyNumberFormat="1" applyFont="1" applyFill="1" applyBorder="1" applyAlignment="1" applyProtection="1">
      <alignment vertical="center"/>
      <protection/>
    </xf>
    <xf numFmtId="43" fontId="5" fillId="0" borderId="22" xfId="0" applyNumberFormat="1" applyFont="1" applyFill="1" applyBorder="1" applyAlignment="1" applyProtection="1">
      <alignment vertical="center"/>
      <protection/>
    </xf>
    <xf numFmtId="43" fontId="5" fillId="0" borderId="30" xfId="0" applyNumberFormat="1" applyFont="1" applyFill="1" applyBorder="1" applyAlignment="1" applyProtection="1">
      <alignment vertical="center"/>
      <protection/>
    </xf>
    <xf numFmtId="43" fontId="5" fillId="0" borderId="32" xfId="0" applyNumberFormat="1" applyFont="1" applyFill="1" applyBorder="1" applyAlignment="1" applyProtection="1">
      <alignment vertical="center"/>
      <protection/>
    </xf>
    <xf numFmtId="43" fontId="5" fillId="0" borderId="8" xfId="0" applyNumberFormat="1" applyFont="1" applyFill="1" applyBorder="1" applyAlignment="1" applyProtection="1">
      <alignment vertical="center"/>
      <protection/>
    </xf>
    <xf numFmtId="43" fontId="5" fillId="0" borderId="31" xfId="0" applyNumberFormat="1" applyFont="1" applyFill="1" applyBorder="1" applyAlignment="1" applyProtection="1">
      <alignment vertical="center"/>
      <protection/>
    </xf>
    <xf numFmtId="43" fontId="5" fillId="0" borderId="34" xfId="0" applyNumberFormat="1" applyFont="1" applyFill="1" applyBorder="1" applyAlignment="1" applyProtection="1">
      <alignment vertical="center"/>
      <protection/>
    </xf>
    <xf numFmtId="43" fontId="5" fillId="0" borderId="38" xfId="0" applyNumberFormat="1" applyFont="1" applyFill="1" applyBorder="1" applyAlignment="1" applyProtection="1">
      <alignment vertical="center"/>
      <protection/>
    </xf>
    <xf numFmtId="43" fontId="5" fillId="0" borderId="5" xfId="0" applyNumberFormat="1" applyFont="1" applyFill="1" applyBorder="1" applyAlignment="1" applyProtection="1">
      <alignment vertical="center"/>
      <protection/>
    </xf>
    <xf numFmtId="43" fontId="5" fillId="0" borderId="35" xfId="0" applyNumberFormat="1" applyFont="1" applyFill="1" applyBorder="1" applyAlignment="1" applyProtection="1">
      <alignment vertical="center"/>
      <protection/>
    </xf>
    <xf numFmtId="43" fontId="5" fillId="0" borderId="4" xfId="0" applyNumberFormat="1" applyFont="1" applyFill="1" applyBorder="1" applyAlignment="1" applyProtection="1">
      <alignment vertical="center"/>
      <protection/>
    </xf>
    <xf numFmtId="43" fontId="5" fillId="0" borderId="29" xfId="0" applyNumberFormat="1" applyFont="1" applyFill="1" applyBorder="1" applyAlignment="1" applyProtection="1">
      <alignment vertical="center"/>
      <protection/>
    </xf>
    <xf numFmtId="43" fontId="5" fillId="0" borderId="39" xfId="0" applyNumberFormat="1" applyFont="1" applyFill="1" applyBorder="1" applyAlignment="1" applyProtection="1">
      <alignment vertical="center"/>
      <protection/>
    </xf>
    <xf numFmtId="43" fontId="5" fillId="0" borderId="5" xfId="0" applyNumberFormat="1" applyFont="1" applyFill="1" applyBorder="1" applyAlignment="1" applyProtection="1">
      <alignment vertical="center"/>
      <protection/>
    </xf>
    <xf numFmtId="43" fontId="11" fillId="0" borderId="29" xfId="0" applyNumberFormat="1" applyFont="1" applyFill="1" applyBorder="1" applyAlignment="1" applyProtection="1">
      <alignment vertical="center"/>
      <protection/>
    </xf>
    <xf numFmtId="43" fontId="6" fillId="0" borderId="8" xfId="0" applyNumberFormat="1" applyFont="1" applyFill="1" applyBorder="1" applyAlignment="1" applyProtection="1">
      <alignment vertical="center"/>
      <protection/>
    </xf>
    <xf numFmtId="43" fontId="9" fillId="0" borderId="30" xfId="0" applyNumberFormat="1" applyFont="1" applyFill="1" applyBorder="1" applyAlignment="1" applyProtection="1">
      <alignment/>
      <protection/>
    </xf>
    <xf numFmtId="43" fontId="9" fillId="0" borderId="4" xfId="0" applyNumberFormat="1" applyFont="1" applyFill="1" applyBorder="1" applyAlignment="1" applyProtection="1">
      <alignment/>
      <protection/>
    </xf>
    <xf numFmtId="43" fontId="23" fillId="0" borderId="40" xfId="0" applyNumberFormat="1" applyFont="1" applyFill="1" applyBorder="1" applyAlignment="1" applyProtection="1">
      <alignment vertical="center"/>
      <protection/>
    </xf>
    <xf numFmtId="43" fontId="23" fillId="0" borderId="41" xfId="0" applyNumberFormat="1" applyFont="1" applyFill="1" applyBorder="1" applyAlignment="1" applyProtection="1">
      <alignment vertical="center"/>
      <protection/>
    </xf>
    <xf numFmtId="43" fontId="23" fillId="0" borderId="42" xfId="0" applyNumberFormat="1" applyFont="1" applyFill="1" applyBorder="1" applyAlignment="1" applyProtection="1">
      <alignment vertical="center"/>
      <protection/>
    </xf>
    <xf numFmtId="43" fontId="23" fillId="0" borderId="39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43" fontId="11" fillId="0" borderId="39" xfId="0" applyNumberFormat="1" applyFont="1" applyFill="1" applyBorder="1" applyAlignment="1" applyProtection="1">
      <alignment vertical="center"/>
      <protection/>
    </xf>
    <xf numFmtId="0" fontId="21" fillId="0" borderId="2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10" fillId="0" borderId="34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center"/>
      <protection/>
    </xf>
    <xf numFmtId="43" fontId="5" fillId="0" borderId="43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2" fontId="5" fillId="0" borderId="1" xfId="0" applyNumberFormat="1" applyFont="1" applyFill="1" applyBorder="1" applyAlignment="1" applyProtection="1">
      <alignment vertical="center"/>
      <protection/>
    </xf>
    <xf numFmtId="171" fontId="11" fillId="0" borderId="1" xfId="0" applyNumberFormat="1" applyFont="1" applyFill="1" applyBorder="1" applyAlignment="1" applyProtection="1">
      <alignment vertical="center"/>
      <protection/>
    </xf>
    <xf numFmtId="171" fontId="5" fillId="0" borderId="1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'Conto Consultivo 2004'!$A$1133:$C$1156</c:f>
              <c:multiLvlStrCache>
                <c:ptCount val="22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0</c:v>
                  </c:pt>
                  <c:pt idx="4">
                    <c:v>Servizio 05</c:v>
                  </c:pt>
                  <c:pt idx="5">
                    <c:v>Servizio smaltimento rifiuti</c:v>
                  </c:pt>
                  <c:pt idx="6">
                    <c:v>0</c:v>
                  </c:pt>
                  <c:pt idx="7">
                    <c:v>RS</c:v>
                  </c:pt>
                  <c:pt idx="8">
                    <c:v>CP</c:v>
                  </c:pt>
                  <c:pt idx="9">
                    <c:v>T</c:v>
                  </c:pt>
                  <c:pt idx="10">
                    <c:v>0</c:v>
                  </c:pt>
                  <c:pt idx="11">
                    <c:v>RS</c:v>
                  </c:pt>
                  <c:pt idx="12">
                    <c:v>CP</c:v>
                  </c:pt>
                  <c:pt idx="13">
                    <c:v>T</c:v>
                  </c:pt>
                  <c:pt idx="14">
                    <c:v>0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0</c:v>
                  </c:pt>
                  <c:pt idx="19">
                    <c:v>RS</c:v>
                  </c:pt>
                  <c:pt idx="20">
                    <c:v>CP</c:v>
                  </c:pt>
                  <c:pt idx="21">
                    <c:v>T</c:v>
                  </c:pt>
                </c:lvl>
                <c:lvl>
                  <c:pt idx="0">
                    <c:v>Totale servizio 04</c:v>
                  </c:pt>
                  <c:pt idx="7">
                    <c:v>1 - PERSONALE</c:v>
                  </c:pt>
                  <c:pt idx="11">
                    <c:v>2 - ACQUISTO MAT. PRIME</c:v>
                  </c:pt>
                  <c:pt idx="15">
                    <c:v>3 - PRESTAZIONE SERVIZI</c:v>
                  </c:pt>
                  <c:pt idx="19">
                    <c:v>4 - UTILIZZO BENI DI TERZI</c:v>
                  </c:pt>
                </c:lvl>
                <c:lvl>
                  <c:pt idx="7">
                    <c:v>1090501</c:v>
                  </c:pt>
                  <c:pt idx="11">
                    <c:v>1090502</c:v>
                  </c:pt>
                  <c:pt idx="15">
                    <c:v>1090503</c:v>
                  </c:pt>
                  <c:pt idx="19">
                    <c:v>1090504</c:v>
                  </c:pt>
                </c:lvl>
              </c:multiLvlStrCache>
            </c:multiLvlStrRef>
          </c:cat>
          <c:val>
            <c:numRef>
              <c:f>'Conto Consultivo 2004'!$D$1140:$D$1162</c:f>
              <c:numCache>
                <c:ptCount val="23"/>
                <c:pt idx="0">
                  <c:v>5011.5</c:v>
                </c:pt>
                <c:pt idx="1">
                  <c:v>55398.72</c:v>
                </c:pt>
                <c:pt idx="2">
                  <c:v>60410.22</c:v>
                </c:pt>
                <c:pt idx="4">
                  <c:v>12111.26</c:v>
                </c:pt>
                <c:pt idx="5">
                  <c:v>24776.49</c:v>
                </c:pt>
                <c:pt idx="6">
                  <c:v>36887.75</c:v>
                </c:pt>
                <c:pt idx="8">
                  <c:v>39615.42</c:v>
                </c:pt>
                <c:pt idx="9">
                  <c:v>214353.1</c:v>
                </c:pt>
                <c:pt idx="10">
                  <c:v>253968.52000000002</c:v>
                </c:pt>
                <c:pt idx="13">
                  <c:v>8897.34</c:v>
                </c:pt>
                <c:pt idx="14">
                  <c:v>8897.34</c:v>
                </c:pt>
                <c:pt idx="17">
                  <c:v>4148.49</c:v>
                </c:pt>
                <c:pt idx="18">
                  <c:v>4148.49</c:v>
                </c:pt>
                <c:pt idx="20">
                  <c:v>56738.18</c:v>
                </c:pt>
                <c:pt idx="21">
                  <c:v>307574.14</c:v>
                </c:pt>
                <c:pt idx="22">
                  <c:v>364312.32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'Conto Consultivo 2004'!$A$1133:$C$1156</c:f>
              <c:multiLvlStrCache>
                <c:ptCount val="22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0</c:v>
                  </c:pt>
                  <c:pt idx="4">
                    <c:v>Servizio 05</c:v>
                  </c:pt>
                  <c:pt idx="5">
                    <c:v>Servizio smaltimento rifiuti</c:v>
                  </c:pt>
                  <c:pt idx="6">
                    <c:v>0</c:v>
                  </c:pt>
                  <c:pt idx="7">
                    <c:v>RS</c:v>
                  </c:pt>
                  <c:pt idx="8">
                    <c:v>CP</c:v>
                  </c:pt>
                  <c:pt idx="9">
                    <c:v>T</c:v>
                  </c:pt>
                  <c:pt idx="10">
                    <c:v>0</c:v>
                  </c:pt>
                  <c:pt idx="11">
                    <c:v>RS</c:v>
                  </c:pt>
                  <c:pt idx="12">
                    <c:v>CP</c:v>
                  </c:pt>
                  <c:pt idx="13">
                    <c:v>T</c:v>
                  </c:pt>
                  <c:pt idx="14">
                    <c:v>0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0</c:v>
                  </c:pt>
                  <c:pt idx="19">
                    <c:v>RS</c:v>
                  </c:pt>
                  <c:pt idx="20">
                    <c:v>CP</c:v>
                  </c:pt>
                  <c:pt idx="21">
                    <c:v>T</c:v>
                  </c:pt>
                </c:lvl>
                <c:lvl>
                  <c:pt idx="0">
                    <c:v>Totale servizio 04</c:v>
                  </c:pt>
                  <c:pt idx="7">
                    <c:v>1 - PERSONALE</c:v>
                  </c:pt>
                  <c:pt idx="11">
                    <c:v>2 - ACQUISTO MAT. PRIME</c:v>
                  </c:pt>
                  <c:pt idx="15">
                    <c:v>3 - PRESTAZIONE SERVIZI</c:v>
                  </c:pt>
                  <c:pt idx="19">
                    <c:v>4 - UTILIZZO BENI DI TERZI</c:v>
                  </c:pt>
                </c:lvl>
                <c:lvl>
                  <c:pt idx="7">
                    <c:v>1090501</c:v>
                  </c:pt>
                  <c:pt idx="11">
                    <c:v>1090502</c:v>
                  </c:pt>
                  <c:pt idx="15">
                    <c:v>1090503</c:v>
                  </c:pt>
                  <c:pt idx="19">
                    <c:v>1090504</c:v>
                  </c:pt>
                </c:lvl>
              </c:multiLvlStrCache>
            </c:multiLvlStrRef>
          </c:cat>
          <c:val>
            <c:numRef>
              <c:f>'Conto Consultivo 2004'!$E$1140:$E$1162</c:f>
              <c:numCache>
                <c:ptCount val="23"/>
                <c:pt idx="0">
                  <c:v>5007.86</c:v>
                </c:pt>
                <c:pt idx="1">
                  <c:v>52459</c:v>
                </c:pt>
                <c:pt idx="2">
                  <c:v>57466.86</c:v>
                </c:pt>
                <c:pt idx="4">
                  <c:v>11913.74</c:v>
                </c:pt>
                <c:pt idx="5">
                  <c:v>16928.65</c:v>
                </c:pt>
                <c:pt idx="6">
                  <c:v>28842.39</c:v>
                </c:pt>
                <c:pt idx="8">
                  <c:v>28823.66</c:v>
                </c:pt>
                <c:pt idx="9">
                  <c:v>61379.86</c:v>
                </c:pt>
                <c:pt idx="10">
                  <c:v>90203.52</c:v>
                </c:pt>
                <c:pt idx="13">
                  <c:v>8891.56</c:v>
                </c:pt>
                <c:pt idx="14">
                  <c:v>8891.56</c:v>
                </c:pt>
                <c:pt idx="17">
                  <c:v>4065.1</c:v>
                </c:pt>
                <c:pt idx="18">
                  <c:v>4065.1</c:v>
                </c:pt>
                <c:pt idx="20">
                  <c:v>45745.259999999995</c:v>
                </c:pt>
                <c:pt idx="21">
                  <c:v>143724.17</c:v>
                </c:pt>
                <c:pt idx="22">
                  <c:v>189469.43000000002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'Conto Consultivo 2004'!$A$1133:$C$1156</c:f>
              <c:multiLvlStrCache>
                <c:ptCount val="22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0</c:v>
                  </c:pt>
                  <c:pt idx="4">
                    <c:v>Servizio 05</c:v>
                  </c:pt>
                  <c:pt idx="5">
                    <c:v>Servizio smaltimento rifiuti</c:v>
                  </c:pt>
                  <c:pt idx="6">
                    <c:v>0</c:v>
                  </c:pt>
                  <c:pt idx="7">
                    <c:v>RS</c:v>
                  </c:pt>
                  <c:pt idx="8">
                    <c:v>CP</c:v>
                  </c:pt>
                  <c:pt idx="9">
                    <c:v>T</c:v>
                  </c:pt>
                  <c:pt idx="10">
                    <c:v>0</c:v>
                  </c:pt>
                  <c:pt idx="11">
                    <c:v>RS</c:v>
                  </c:pt>
                  <c:pt idx="12">
                    <c:v>CP</c:v>
                  </c:pt>
                  <c:pt idx="13">
                    <c:v>T</c:v>
                  </c:pt>
                  <c:pt idx="14">
                    <c:v>0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0</c:v>
                  </c:pt>
                  <c:pt idx="19">
                    <c:v>RS</c:v>
                  </c:pt>
                  <c:pt idx="20">
                    <c:v>CP</c:v>
                  </c:pt>
                  <c:pt idx="21">
                    <c:v>T</c:v>
                  </c:pt>
                </c:lvl>
                <c:lvl>
                  <c:pt idx="0">
                    <c:v>Totale servizio 04</c:v>
                  </c:pt>
                  <c:pt idx="7">
                    <c:v>1 - PERSONALE</c:v>
                  </c:pt>
                  <c:pt idx="11">
                    <c:v>2 - ACQUISTO MAT. PRIME</c:v>
                  </c:pt>
                  <c:pt idx="15">
                    <c:v>3 - PRESTAZIONE SERVIZI</c:v>
                  </c:pt>
                  <c:pt idx="19">
                    <c:v>4 - UTILIZZO BENI DI TERZI</c:v>
                  </c:pt>
                </c:lvl>
                <c:lvl>
                  <c:pt idx="7">
                    <c:v>1090501</c:v>
                  </c:pt>
                  <c:pt idx="11">
                    <c:v>1090502</c:v>
                  </c:pt>
                  <c:pt idx="15">
                    <c:v>1090503</c:v>
                  </c:pt>
                  <c:pt idx="19">
                    <c:v>1090504</c:v>
                  </c:pt>
                </c:lvl>
              </c:multiLvlStrCache>
            </c:multiLvlStrRef>
          </c:cat>
          <c:val>
            <c:numRef>
              <c:f>'Conto Consultivo 2004'!$F$1140:$F$1162</c:f>
              <c:numCache>
                <c:ptCount val="23"/>
                <c:pt idx="1">
                  <c:v>2646.64</c:v>
                </c:pt>
                <c:pt idx="2">
                  <c:v>2646.64</c:v>
                </c:pt>
                <c:pt idx="5">
                  <c:v>6927.26</c:v>
                </c:pt>
                <c:pt idx="6">
                  <c:v>6927.26</c:v>
                </c:pt>
                <c:pt idx="8">
                  <c:v>2321.86</c:v>
                </c:pt>
                <c:pt idx="9">
                  <c:v>152803.4</c:v>
                </c:pt>
                <c:pt idx="10">
                  <c:v>155125.25999999998</c:v>
                </c:pt>
                <c:pt idx="14">
                  <c:v>0</c:v>
                </c:pt>
                <c:pt idx="18">
                  <c:v>0</c:v>
                </c:pt>
                <c:pt idx="20">
                  <c:v>2321.86</c:v>
                </c:pt>
                <c:pt idx="21">
                  <c:v>162377.3</c:v>
                </c:pt>
                <c:pt idx="22">
                  <c:v>164699.15999999997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'Conto Consultivo 2004'!$A$1133:$C$1156</c:f>
              <c:multiLvlStrCache>
                <c:ptCount val="22"/>
                <c:lvl>
                  <c:pt idx="0">
                    <c:v>RS</c:v>
                  </c:pt>
                  <c:pt idx="1">
                    <c:v>CP</c:v>
                  </c:pt>
                  <c:pt idx="2">
                    <c:v>T</c:v>
                  </c:pt>
                  <c:pt idx="3">
                    <c:v>0</c:v>
                  </c:pt>
                  <c:pt idx="4">
                    <c:v>Servizio 05</c:v>
                  </c:pt>
                  <c:pt idx="5">
                    <c:v>Servizio smaltimento rifiuti</c:v>
                  </c:pt>
                  <c:pt idx="6">
                    <c:v>0</c:v>
                  </c:pt>
                  <c:pt idx="7">
                    <c:v>RS</c:v>
                  </c:pt>
                  <c:pt idx="8">
                    <c:v>CP</c:v>
                  </c:pt>
                  <c:pt idx="9">
                    <c:v>T</c:v>
                  </c:pt>
                  <c:pt idx="10">
                    <c:v>0</c:v>
                  </c:pt>
                  <c:pt idx="11">
                    <c:v>RS</c:v>
                  </c:pt>
                  <c:pt idx="12">
                    <c:v>CP</c:v>
                  </c:pt>
                  <c:pt idx="13">
                    <c:v>T</c:v>
                  </c:pt>
                  <c:pt idx="14">
                    <c:v>0</c:v>
                  </c:pt>
                  <c:pt idx="15">
                    <c:v>RS</c:v>
                  </c:pt>
                  <c:pt idx="16">
                    <c:v>CP</c:v>
                  </c:pt>
                  <c:pt idx="17">
                    <c:v>T</c:v>
                  </c:pt>
                  <c:pt idx="18">
                    <c:v>0</c:v>
                  </c:pt>
                  <c:pt idx="19">
                    <c:v>RS</c:v>
                  </c:pt>
                  <c:pt idx="20">
                    <c:v>CP</c:v>
                  </c:pt>
                  <c:pt idx="21">
                    <c:v>T</c:v>
                  </c:pt>
                </c:lvl>
                <c:lvl>
                  <c:pt idx="0">
                    <c:v>Totale servizio 04</c:v>
                  </c:pt>
                  <c:pt idx="7">
                    <c:v>1 - PERSONALE</c:v>
                  </c:pt>
                  <c:pt idx="11">
                    <c:v>2 - ACQUISTO MAT. PRIME</c:v>
                  </c:pt>
                  <c:pt idx="15">
                    <c:v>3 - PRESTAZIONE SERVIZI</c:v>
                  </c:pt>
                  <c:pt idx="19">
                    <c:v>4 - UTILIZZO BENI DI TERZI</c:v>
                  </c:pt>
                </c:lvl>
                <c:lvl>
                  <c:pt idx="7">
                    <c:v>1090501</c:v>
                  </c:pt>
                  <c:pt idx="11">
                    <c:v>1090502</c:v>
                  </c:pt>
                  <c:pt idx="15">
                    <c:v>1090503</c:v>
                  </c:pt>
                  <c:pt idx="19">
                    <c:v>1090504</c:v>
                  </c:pt>
                </c:lvl>
              </c:multiLvlStrCache>
            </c:multiLvlStrRef>
          </c:cat>
          <c:val>
            <c:numRef>
              <c:f>'Conto Consultivo 2004'!$G$1140:$G$1162</c:f>
              <c:numCache>
                <c:ptCount val="23"/>
                <c:pt idx="0">
                  <c:v>5007.86</c:v>
                </c:pt>
                <c:pt idx="1">
                  <c:v>55105.64</c:v>
                </c:pt>
                <c:pt idx="2">
                  <c:v>60113.5</c:v>
                </c:pt>
                <c:pt idx="4">
                  <c:v>11913.74</c:v>
                </c:pt>
                <c:pt idx="5">
                  <c:v>23855.91</c:v>
                </c:pt>
                <c:pt idx="6">
                  <c:v>35769.65</c:v>
                </c:pt>
                <c:pt idx="8">
                  <c:v>31145.52</c:v>
                </c:pt>
                <c:pt idx="9">
                  <c:v>214183.26</c:v>
                </c:pt>
                <c:pt idx="10">
                  <c:v>245328.78</c:v>
                </c:pt>
                <c:pt idx="13">
                  <c:v>8891.56</c:v>
                </c:pt>
                <c:pt idx="14">
                  <c:v>8891.56</c:v>
                </c:pt>
                <c:pt idx="17">
                  <c:v>4065.1</c:v>
                </c:pt>
                <c:pt idx="18">
                  <c:v>4065.1</c:v>
                </c:pt>
                <c:pt idx="20">
                  <c:v>48067.119999999995</c:v>
                </c:pt>
                <c:pt idx="21">
                  <c:v>306101.47</c:v>
                </c:pt>
                <c:pt idx="22">
                  <c:v>354168.58999999997</c:v>
                </c:pt>
              </c:numCache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2"/>
  <sheetViews>
    <sheetView tabSelected="1" workbookViewId="0" topLeftCell="B1782">
      <selection activeCell="G1772" sqref="G1772"/>
    </sheetView>
  </sheetViews>
  <sheetFormatPr defaultColWidth="9.140625" defaultRowHeight="12.75"/>
  <cols>
    <col min="1" max="1" width="12.28125" style="4" customWidth="1"/>
    <col min="2" max="2" width="60.7109375" style="3" customWidth="1"/>
    <col min="3" max="3" width="3.00390625" style="4" customWidth="1"/>
    <col min="4" max="4" width="19.421875" style="15" customWidth="1"/>
    <col min="5" max="5" width="17.7109375" style="30" customWidth="1"/>
    <col min="6" max="6" width="17.7109375" style="15" customWidth="1"/>
    <col min="7" max="7" width="17.7109375" style="16" customWidth="1"/>
    <col min="8" max="8" width="17.7109375" style="17" customWidth="1"/>
    <col min="9" max="9" width="20.421875" style="2" customWidth="1"/>
    <col min="10" max="16384" width="10.00390625" style="2" customWidth="1"/>
  </cols>
  <sheetData>
    <row r="1" spans="1:7" ht="13.5" thickTop="1">
      <c r="A1" s="81"/>
      <c r="B1" s="84"/>
      <c r="C1" s="279"/>
      <c r="D1" s="77"/>
      <c r="E1" s="76"/>
      <c r="F1" s="76"/>
      <c r="G1" s="134"/>
    </row>
    <row r="2" spans="1:8" s="36" customFormat="1" ht="29.25" customHeight="1">
      <c r="A2" s="82" t="s">
        <v>0</v>
      </c>
      <c r="B2" s="85" t="s">
        <v>8</v>
      </c>
      <c r="C2" s="151"/>
      <c r="D2" s="79" t="s">
        <v>204</v>
      </c>
      <c r="E2" s="78" t="s">
        <v>201</v>
      </c>
      <c r="F2" s="78" t="s">
        <v>202</v>
      </c>
      <c r="G2" s="74" t="s">
        <v>203</v>
      </c>
      <c r="H2" s="60"/>
    </row>
    <row r="3" spans="1:8" ht="25.5" customHeight="1" thickBot="1">
      <c r="A3" s="83"/>
      <c r="B3" s="73"/>
      <c r="C3" s="280"/>
      <c r="D3" s="80" t="s">
        <v>200</v>
      </c>
      <c r="E3" s="133"/>
      <c r="F3" s="133"/>
      <c r="G3" s="75"/>
      <c r="H3" s="60"/>
    </row>
    <row r="4" spans="1:7" ht="13.5" thickTop="1">
      <c r="A4" s="61"/>
      <c r="B4" s="62"/>
      <c r="C4" s="61"/>
      <c r="D4" s="59"/>
      <c r="E4" s="63"/>
      <c r="F4" s="59"/>
      <c r="G4" s="64"/>
    </row>
    <row r="5" spans="2:3" ht="16.5" customHeight="1">
      <c r="B5" s="7" t="s">
        <v>1</v>
      </c>
      <c r="C5" s="7"/>
    </row>
    <row r="6" spans="2:3" ht="16.5" customHeight="1">
      <c r="B6" s="7" t="s">
        <v>9</v>
      </c>
      <c r="C6" s="7"/>
    </row>
    <row r="9" spans="2:3" ht="13.5" customHeight="1">
      <c r="B9" s="9" t="s">
        <v>10</v>
      </c>
      <c r="C9" s="9"/>
    </row>
    <row r="10" spans="2:3" ht="13.5" customHeight="1">
      <c r="B10" s="8" t="s">
        <v>11</v>
      </c>
      <c r="C10" s="8"/>
    </row>
    <row r="12" spans="1:7" ht="12.75">
      <c r="A12" s="4">
        <v>1010010</v>
      </c>
      <c r="B12" s="5" t="s">
        <v>260</v>
      </c>
      <c r="C12" s="272" t="s">
        <v>213</v>
      </c>
      <c r="D12" s="170">
        <v>339739.04</v>
      </c>
      <c r="E12" s="171">
        <v>340139.7</v>
      </c>
      <c r="F12" s="170">
        <v>38.69</v>
      </c>
      <c r="G12" s="170">
        <v>340178.39</v>
      </c>
    </row>
    <row r="13" spans="2:7" ht="12.75">
      <c r="B13" s="5"/>
      <c r="C13" s="272" t="s">
        <v>214</v>
      </c>
      <c r="D13" s="170">
        <v>900000</v>
      </c>
      <c r="E13" s="171">
        <v>612543.83</v>
      </c>
      <c r="F13" s="172">
        <v>266912.47</v>
      </c>
      <c r="G13" s="172">
        <v>879456.3</v>
      </c>
    </row>
    <row r="14" spans="2:7" ht="12.75">
      <c r="B14" s="5"/>
      <c r="C14" s="272" t="s">
        <v>215</v>
      </c>
      <c r="D14" s="170">
        <v>1239739.04</v>
      </c>
      <c r="E14" s="171">
        <v>952683.53</v>
      </c>
      <c r="F14" s="170">
        <v>266951.16</v>
      </c>
      <c r="G14" s="170">
        <v>1219634.69</v>
      </c>
    </row>
    <row r="15" spans="2:7" ht="12.75" hidden="1">
      <c r="B15" s="5"/>
      <c r="D15" s="170"/>
      <c r="E15" s="171"/>
      <c r="F15" s="170"/>
      <c r="G15" s="172"/>
    </row>
    <row r="16" spans="2:7" ht="12.75">
      <c r="B16" s="5"/>
      <c r="C16" s="51"/>
      <c r="D16" s="170"/>
      <c r="E16" s="171"/>
      <c r="F16" s="170"/>
      <c r="G16" s="172"/>
    </row>
    <row r="17" spans="1:7" ht="12.75">
      <c r="A17" s="4">
        <v>1010030</v>
      </c>
      <c r="B17" s="5" t="s">
        <v>261</v>
      </c>
      <c r="C17" s="272" t="s">
        <v>213</v>
      </c>
      <c r="D17" s="170">
        <v>1546.33</v>
      </c>
      <c r="E17" s="171">
        <v>1546.33</v>
      </c>
      <c r="F17" s="173"/>
      <c r="G17" s="172">
        <v>1546.33</v>
      </c>
    </row>
    <row r="18" spans="2:7" ht="12.75">
      <c r="B18" s="5"/>
      <c r="C18" s="272" t="s">
        <v>214</v>
      </c>
      <c r="D18" s="170">
        <v>3500</v>
      </c>
      <c r="E18" s="171">
        <v>2401.52</v>
      </c>
      <c r="F18" s="170">
        <v>1098.47</v>
      </c>
      <c r="G18" s="172">
        <v>3499.99</v>
      </c>
    </row>
    <row r="19" spans="2:7" ht="12.75">
      <c r="B19" s="5"/>
      <c r="C19" s="272" t="s">
        <v>215</v>
      </c>
      <c r="D19" s="170">
        <v>5046.33</v>
      </c>
      <c r="E19" s="171">
        <v>3947.85</v>
      </c>
      <c r="F19" s="170">
        <v>1098.47</v>
      </c>
      <c r="G19" s="172">
        <v>5046.32</v>
      </c>
    </row>
    <row r="20" spans="2:7" ht="12.75">
      <c r="B20" s="5"/>
      <c r="C20" s="51"/>
      <c r="D20" s="170"/>
      <c r="E20" s="171"/>
      <c r="F20" s="170"/>
      <c r="G20" s="172"/>
    </row>
    <row r="21" spans="1:7" ht="12.75">
      <c r="A21" s="4">
        <v>1010040</v>
      </c>
      <c r="B21" s="5" t="s">
        <v>262</v>
      </c>
      <c r="C21" s="272" t="s">
        <v>213</v>
      </c>
      <c r="D21" s="170"/>
      <c r="E21" s="171"/>
      <c r="F21" s="170"/>
      <c r="G21" s="172"/>
    </row>
    <row r="22" spans="2:7" ht="12.75">
      <c r="B22" s="5"/>
      <c r="C22" s="272" t="s">
        <v>214</v>
      </c>
      <c r="D22" s="170">
        <v>35224.79</v>
      </c>
      <c r="E22" s="171">
        <v>33386.35</v>
      </c>
      <c r="F22" s="170">
        <v>1816.03</v>
      </c>
      <c r="G22" s="172">
        <v>35202.38</v>
      </c>
    </row>
    <row r="23" spans="2:7" ht="12.75">
      <c r="B23" s="5"/>
      <c r="C23" s="272" t="s">
        <v>215</v>
      </c>
      <c r="D23" s="170">
        <f>SUM(D21:D22)</f>
        <v>35224.79</v>
      </c>
      <c r="E23" s="171">
        <v>33386.35</v>
      </c>
      <c r="F23" s="170">
        <v>1816.03</v>
      </c>
      <c r="G23" s="172">
        <f>SUM(G21:G22)</f>
        <v>35202.38</v>
      </c>
    </row>
    <row r="24" spans="2:7" ht="12.75">
      <c r="B24" s="5"/>
      <c r="C24" s="51"/>
      <c r="D24" s="170"/>
      <c r="E24" s="171"/>
      <c r="F24" s="170"/>
      <c r="G24" s="172"/>
    </row>
    <row r="25" spans="1:7" ht="12.75">
      <c r="A25" s="4">
        <v>1010050</v>
      </c>
      <c r="B25" s="26" t="s">
        <v>263</v>
      </c>
      <c r="C25" s="272" t="s">
        <v>213</v>
      </c>
      <c r="D25" s="172">
        <v>141303.04</v>
      </c>
      <c r="E25" s="174">
        <v>134073.06</v>
      </c>
      <c r="F25" s="172">
        <v>9947.02</v>
      </c>
      <c r="G25" s="172">
        <v>144020.08</v>
      </c>
    </row>
    <row r="26" spans="2:7" ht="12.75">
      <c r="B26" s="26"/>
      <c r="C26" s="272" t="s">
        <v>214</v>
      </c>
      <c r="D26" s="172">
        <v>487202.19</v>
      </c>
      <c r="E26" s="174">
        <v>358087.97</v>
      </c>
      <c r="F26" s="172">
        <v>129114.22</v>
      </c>
      <c r="G26" s="172">
        <v>487202.19</v>
      </c>
    </row>
    <row r="27" spans="2:7" ht="12.75">
      <c r="B27" s="26"/>
      <c r="C27" s="272" t="s">
        <v>215</v>
      </c>
      <c r="D27" s="172">
        <v>628505.23</v>
      </c>
      <c r="E27" s="174">
        <v>492161.03</v>
      </c>
      <c r="F27" s="172">
        <f>SUM(F25:F26)</f>
        <v>139061.24</v>
      </c>
      <c r="G27" s="172">
        <f>SUM(G25:G26)</f>
        <v>631222.27</v>
      </c>
    </row>
    <row r="28" spans="2:8" ht="12.75">
      <c r="B28" s="26"/>
      <c r="C28" s="51"/>
      <c r="D28" s="172"/>
      <c r="E28" s="174"/>
      <c r="F28" s="172"/>
      <c r="G28" s="172"/>
      <c r="H28" s="35"/>
    </row>
    <row r="29" spans="2:8" ht="15.75">
      <c r="B29" s="27" t="s">
        <v>12</v>
      </c>
      <c r="C29" s="272" t="s">
        <v>213</v>
      </c>
      <c r="D29" s="175">
        <f>SUM(D12+D17+D21+D25)</f>
        <v>482588.41000000003</v>
      </c>
      <c r="E29" s="175">
        <f>SUM(E12+E17+E21+E25)</f>
        <v>475759.09</v>
      </c>
      <c r="F29" s="175">
        <f>SUM(F12+F17+F21+F25)</f>
        <v>9985.710000000001</v>
      </c>
      <c r="G29" s="175">
        <f>SUM(G12+G17+G21+G25)</f>
        <v>485744.80000000005</v>
      </c>
      <c r="H29" s="35"/>
    </row>
    <row r="30" spans="2:8" ht="15.75">
      <c r="B30" s="27" t="s">
        <v>12</v>
      </c>
      <c r="C30" s="272" t="s">
        <v>214</v>
      </c>
      <c r="D30" s="175">
        <f>SUM(D13+D18+D22+D26)</f>
        <v>1425926.98</v>
      </c>
      <c r="E30" s="175">
        <f>SUM(E13+E18+E22+E26)</f>
        <v>1006419.6699999999</v>
      </c>
      <c r="F30" s="175">
        <f>SUM(F13+F19+F22+F26)</f>
        <v>398941.18999999994</v>
      </c>
      <c r="G30" s="175">
        <f>SUM(G13+G18+G22+G26)</f>
        <v>1405360.86</v>
      </c>
      <c r="H30" s="35"/>
    </row>
    <row r="31" spans="2:8" ht="15.75">
      <c r="B31" s="27" t="s">
        <v>12</v>
      </c>
      <c r="C31" s="272" t="s">
        <v>215</v>
      </c>
      <c r="D31" s="175">
        <f>SUM(D14+D19+D23+D27)</f>
        <v>1908515.3900000001</v>
      </c>
      <c r="E31" s="175">
        <f>SUM(E14+E19+E23+E27)</f>
        <v>1482178.76</v>
      </c>
      <c r="F31" s="175">
        <f>SUM(F14+F19+F23+F27)</f>
        <v>408926.89999999997</v>
      </c>
      <c r="G31" s="175">
        <f>SUM(G14+G19+G23+G27)</f>
        <v>1891105.66</v>
      </c>
      <c r="H31" s="35"/>
    </row>
    <row r="32" spans="2:8" ht="15.75">
      <c r="B32" s="26"/>
      <c r="C32" s="51"/>
      <c r="D32" s="172"/>
      <c r="E32" s="174"/>
      <c r="F32" s="172"/>
      <c r="G32" s="172"/>
      <c r="H32" s="114"/>
    </row>
    <row r="33" spans="2:8" ht="15.75">
      <c r="B33" s="9" t="s">
        <v>13</v>
      </c>
      <c r="C33" s="9"/>
      <c r="D33" s="170"/>
      <c r="E33" s="171"/>
      <c r="F33" s="170"/>
      <c r="G33" s="176"/>
      <c r="H33" s="114"/>
    </row>
    <row r="34" spans="2:8" ht="15.75">
      <c r="B34" s="8" t="s">
        <v>14</v>
      </c>
      <c r="C34" s="8"/>
      <c r="D34" s="170"/>
      <c r="E34" s="171"/>
      <c r="F34" s="170"/>
      <c r="G34" s="176"/>
      <c r="H34" s="114"/>
    </row>
    <row r="35" spans="4:8" ht="12.75">
      <c r="D35" s="170"/>
      <c r="E35" s="171"/>
      <c r="F35" s="170"/>
      <c r="G35" s="176"/>
      <c r="H35" s="2"/>
    </row>
    <row r="36" spans="1:7" ht="13.5" customHeight="1">
      <c r="A36" s="4">
        <v>1020060</v>
      </c>
      <c r="B36" s="5" t="s">
        <v>264</v>
      </c>
      <c r="C36" s="272" t="s">
        <v>213</v>
      </c>
      <c r="D36" s="300">
        <v>663.38</v>
      </c>
      <c r="E36" s="171">
        <v>663.38</v>
      </c>
      <c r="F36" s="170"/>
      <c r="G36" s="177">
        <v>663.38</v>
      </c>
    </row>
    <row r="37" spans="2:7" ht="13.5" customHeight="1">
      <c r="B37" s="5"/>
      <c r="C37" s="272" t="s">
        <v>214</v>
      </c>
      <c r="D37" s="170"/>
      <c r="E37" s="171"/>
      <c r="F37" s="170"/>
      <c r="G37" s="177"/>
    </row>
    <row r="38" spans="2:7" ht="12.75">
      <c r="B38" s="5"/>
      <c r="C38" s="272" t="s">
        <v>215</v>
      </c>
      <c r="D38" s="170">
        <v>663.38</v>
      </c>
      <c r="E38" s="171">
        <v>663.38</v>
      </c>
      <c r="F38" s="170">
        <f>SUM(F36:F37)</f>
        <v>0</v>
      </c>
      <c r="G38" s="177">
        <f>SUM(G36:G37)</f>
        <v>663.38</v>
      </c>
    </row>
    <row r="39" spans="2:7" ht="12.75">
      <c r="B39" s="5"/>
      <c r="C39" s="281"/>
      <c r="D39" s="170"/>
      <c r="E39" s="171"/>
      <c r="F39" s="170"/>
      <c r="G39" s="177"/>
    </row>
    <row r="40" spans="1:7" ht="12.75">
      <c r="A40" s="4">
        <v>1020070</v>
      </c>
      <c r="B40" s="5" t="s">
        <v>265</v>
      </c>
      <c r="C40" s="272" t="s">
        <v>213</v>
      </c>
      <c r="D40" s="170">
        <v>102614.91</v>
      </c>
      <c r="E40" s="171">
        <v>75299.87</v>
      </c>
      <c r="F40" s="170">
        <v>25115.04</v>
      </c>
      <c r="G40" s="177">
        <v>100414.91</v>
      </c>
    </row>
    <row r="41" spans="2:7" ht="12.75">
      <c r="B41" s="5"/>
      <c r="C41" s="272" t="s">
        <v>214</v>
      </c>
      <c r="D41" s="170">
        <v>312305.96</v>
      </c>
      <c r="E41" s="171">
        <v>239959.34</v>
      </c>
      <c r="F41" s="170">
        <v>72346.62</v>
      </c>
      <c r="G41" s="177">
        <v>312305.96</v>
      </c>
    </row>
    <row r="42" spans="2:7" ht="12.75">
      <c r="B42" s="5"/>
      <c r="C42" s="272" t="s">
        <v>215</v>
      </c>
      <c r="D42" s="170">
        <f>SUM(D40:D41)</f>
        <v>414920.87</v>
      </c>
      <c r="E42" s="171">
        <v>315259.21</v>
      </c>
      <c r="F42" s="170">
        <f>SUM(F40:F41)</f>
        <v>97461.66</v>
      </c>
      <c r="G42" s="177">
        <f>SUM(G40:G41)</f>
        <v>412720.87</v>
      </c>
    </row>
    <row r="43" spans="2:7" ht="12.75">
      <c r="B43" s="5"/>
      <c r="C43" s="281"/>
      <c r="D43" s="170"/>
      <c r="E43" s="171"/>
      <c r="F43" s="170"/>
      <c r="G43" s="177"/>
    </row>
    <row r="44" spans="1:7" ht="15.75">
      <c r="A44" s="135"/>
      <c r="B44" s="27" t="s">
        <v>15</v>
      </c>
      <c r="C44" s="272" t="s">
        <v>213</v>
      </c>
      <c r="D44" s="175">
        <f aca="true" t="shared" si="0" ref="D44:G46">SUM(D36+D40)</f>
        <v>103278.29000000001</v>
      </c>
      <c r="E44" s="175">
        <f t="shared" si="0"/>
        <v>75963.25</v>
      </c>
      <c r="F44" s="175">
        <f t="shared" si="0"/>
        <v>25115.04</v>
      </c>
      <c r="G44" s="175">
        <f t="shared" si="0"/>
        <v>101078.29000000001</v>
      </c>
    </row>
    <row r="45" spans="1:7" ht="15.75">
      <c r="A45" s="135"/>
      <c r="B45" s="27" t="s">
        <v>15</v>
      </c>
      <c r="C45" s="272" t="s">
        <v>214</v>
      </c>
      <c r="D45" s="175">
        <f t="shared" si="0"/>
        <v>312305.96</v>
      </c>
      <c r="E45" s="175">
        <f t="shared" si="0"/>
        <v>239959.34</v>
      </c>
      <c r="F45" s="175">
        <f t="shared" si="0"/>
        <v>72346.62</v>
      </c>
      <c r="G45" s="175">
        <f t="shared" si="0"/>
        <v>312305.96</v>
      </c>
    </row>
    <row r="46" spans="1:7" ht="15.75">
      <c r="A46" s="135"/>
      <c r="B46" s="27" t="s">
        <v>15</v>
      </c>
      <c r="C46" s="272" t="s">
        <v>215</v>
      </c>
      <c r="D46" s="175">
        <f t="shared" si="0"/>
        <v>415584.25</v>
      </c>
      <c r="E46" s="175">
        <f t="shared" si="0"/>
        <v>315922.59</v>
      </c>
      <c r="F46" s="175">
        <f t="shared" si="0"/>
        <v>97461.66</v>
      </c>
      <c r="G46" s="175">
        <f t="shared" si="0"/>
        <v>413384.25</v>
      </c>
    </row>
    <row r="47" spans="1:8" s="137" customFormat="1" ht="15.75">
      <c r="A47" s="135"/>
      <c r="B47" s="27"/>
      <c r="C47" s="20"/>
      <c r="D47" s="175"/>
      <c r="E47" s="178"/>
      <c r="F47" s="175"/>
      <c r="G47" s="175"/>
      <c r="H47" s="136"/>
    </row>
    <row r="48" spans="2:8" ht="18.75">
      <c r="B48" s="23" t="s">
        <v>30</v>
      </c>
      <c r="C48" s="23"/>
      <c r="D48" s="170"/>
      <c r="E48" s="171"/>
      <c r="F48" s="170"/>
      <c r="G48" s="176"/>
      <c r="H48" s="115"/>
    </row>
    <row r="49" spans="2:7" ht="18.75">
      <c r="B49" s="24"/>
      <c r="C49" s="23"/>
      <c r="D49" s="25"/>
      <c r="E49" s="31"/>
      <c r="F49" s="25"/>
      <c r="G49" s="25"/>
    </row>
    <row r="50" spans="2:7" ht="18.75">
      <c r="B50" s="24"/>
      <c r="C50" s="272" t="s">
        <v>213</v>
      </c>
      <c r="D50" s="25">
        <f>(D44+D29)</f>
        <v>585866.7000000001</v>
      </c>
      <c r="E50" s="25">
        <f>(E44+E29)</f>
        <v>551722.3400000001</v>
      </c>
      <c r="F50" s="25">
        <f>(F29+F44)</f>
        <v>35100.75</v>
      </c>
      <c r="G50" s="25">
        <f>(G44+G29)</f>
        <v>586823.0900000001</v>
      </c>
    </row>
    <row r="51" spans="2:7" ht="18.75">
      <c r="B51" s="24"/>
      <c r="C51" s="272" t="s">
        <v>214</v>
      </c>
      <c r="D51" s="25">
        <f>(D45+D30)</f>
        <v>1738232.94</v>
      </c>
      <c r="E51" s="25">
        <f>(E45+E30)</f>
        <v>1246379.01</v>
      </c>
      <c r="F51" s="25">
        <f>(F45+F30)</f>
        <v>471287.80999999994</v>
      </c>
      <c r="G51" s="25">
        <f>(G45+G30)</f>
        <v>1717666.82</v>
      </c>
    </row>
    <row r="52" spans="2:8" ht="18.75">
      <c r="B52" s="24"/>
      <c r="C52" s="272" t="s">
        <v>215</v>
      </c>
      <c r="D52" s="25">
        <f>(D46+D31)</f>
        <v>2324099.64</v>
      </c>
      <c r="E52" s="25">
        <f>SUM(E46+E31)</f>
        <v>1798101.35</v>
      </c>
      <c r="F52" s="25">
        <f>(F46+F31)</f>
        <v>506388.55999999994</v>
      </c>
      <c r="G52" s="25">
        <f>(G46+G31)</f>
        <v>2304489.91</v>
      </c>
      <c r="H52" s="116"/>
    </row>
    <row r="53" spans="4:8" ht="18.75">
      <c r="D53" s="170"/>
      <c r="E53" s="171"/>
      <c r="F53" s="170"/>
      <c r="G53" s="176"/>
      <c r="H53" s="117"/>
    </row>
    <row r="54" spans="4:8" ht="18.75">
      <c r="D54" s="170"/>
      <c r="E54" s="171"/>
      <c r="F54" s="170"/>
      <c r="G54" s="176"/>
      <c r="H54" s="117"/>
    </row>
    <row r="55" spans="4:8" ht="18.75">
      <c r="D55" s="170"/>
      <c r="E55" s="171"/>
      <c r="F55" s="170"/>
      <c r="G55" s="176"/>
      <c r="H55" s="117"/>
    </row>
    <row r="56" spans="2:7" ht="18.75">
      <c r="B56" s="23" t="s">
        <v>3</v>
      </c>
      <c r="C56" s="23"/>
      <c r="D56" s="170"/>
      <c r="E56" s="171"/>
      <c r="F56" s="176"/>
      <c r="G56" s="170"/>
    </row>
    <row r="57" spans="2:7" ht="18.75">
      <c r="B57" s="23" t="s">
        <v>18</v>
      </c>
      <c r="C57" s="23"/>
      <c r="D57" s="170"/>
      <c r="E57" s="171"/>
      <c r="F57" s="170"/>
      <c r="G57" s="176"/>
    </row>
    <row r="58" spans="2:7" ht="18.75">
      <c r="B58" s="23" t="s">
        <v>19</v>
      </c>
      <c r="C58" s="23"/>
      <c r="D58" s="170"/>
      <c r="E58" s="171"/>
      <c r="F58" s="170"/>
      <c r="G58" s="176"/>
    </row>
    <row r="59" spans="2:7" ht="18.75">
      <c r="B59" s="23" t="s">
        <v>20</v>
      </c>
      <c r="C59" s="23"/>
      <c r="D59" s="170"/>
      <c r="E59" s="171"/>
      <c r="F59" s="170"/>
      <c r="G59" s="176"/>
    </row>
    <row r="60" spans="2:7" ht="18.75">
      <c r="B60" s="23"/>
      <c r="C60" s="23"/>
      <c r="D60" s="170"/>
      <c r="E60" s="171"/>
      <c r="F60" s="170"/>
      <c r="G60" s="176"/>
    </row>
    <row r="61" spans="2:7" ht="18.75">
      <c r="B61" s="23"/>
      <c r="C61" s="23"/>
      <c r="D61" s="170"/>
      <c r="E61" s="171"/>
      <c r="F61" s="170"/>
      <c r="G61" s="176"/>
    </row>
    <row r="62" spans="2:7" ht="15.75">
      <c r="B62" s="20" t="s">
        <v>10</v>
      </c>
      <c r="C62" s="20"/>
      <c r="D62" s="170"/>
      <c r="E62" s="171"/>
      <c r="F62" s="170"/>
      <c r="G62" s="176"/>
    </row>
    <row r="63" spans="2:7" ht="12.75" customHeight="1">
      <c r="B63" s="18" t="s">
        <v>21</v>
      </c>
      <c r="C63" s="18"/>
      <c r="D63" s="170"/>
      <c r="E63" s="171"/>
      <c r="F63" s="170"/>
      <c r="G63" s="176"/>
    </row>
    <row r="64" spans="2:7" ht="12.75" customHeight="1">
      <c r="B64" s="20"/>
      <c r="C64" s="20"/>
      <c r="D64" s="170"/>
      <c r="E64" s="171"/>
      <c r="F64" s="170"/>
      <c r="G64" s="176"/>
    </row>
    <row r="65" spans="1:7" ht="13.5" customHeight="1">
      <c r="A65" s="4">
        <v>2010130</v>
      </c>
      <c r="B65" s="6" t="s">
        <v>266</v>
      </c>
      <c r="C65" s="272" t="s">
        <v>213</v>
      </c>
      <c r="D65" s="170">
        <v>136037.19</v>
      </c>
      <c r="E65" s="171">
        <v>42752.66</v>
      </c>
      <c r="F65" s="170">
        <v>93288.5</v>
      </c>
      <c r="G65" s="172">
        <v>136041.16</v>
      </c>
    </row>
    <row r="66" spans="2:7" ht="13.5" customHeight="1">
      <c r="B66" s="6"/>
      <c r="C66" s="272" t="s">
        <v>214</v>
      </c>
      <c r="D66" s="170">
        <v>523885.19</v>
      </c>
      <c r="E66" s="171">
        <v>523885.16</v>
      </c>
      <c r="F66" s="170"/>
      <c r="G66" s="172">
        <v>523885.16</v>
      </c>
    </row>
    <row r="67" spans="2:7" ht="13.5" customHeight="1">
      <c r="B67" s="6"/>
      <c r="C67" s="272" t="s">
        <v>215</v>
      </c>
      <c r="D67" s="170">
        <f>SUM(D65:D66)</f>
        <v>659922.38</v>
      </c>
      <c r="E67" s="171">
        <f>SUM(E65:E66)</f>
        <v>566637.82</v>
      </c>
      <c r="F67" s="170">
        <f>SUM(F65:F66)</f>
        <v>93288.5</v>
      </c>
      <c r="G67" s="172">
        <f>SUM(G65:G66)</f>
        <v>659926.32</v>
      </c>
    </row>
    <row r="68" spans="2:7" ht="12.75">
      <c r="B68" s="6"/>
      <c r="C68" s="281"/>
      <c r="D68" s="170"/>
      <c r="E68" s="171"/>
      <c r="F68" s="170"/>
      <c r="G68" s="172"/>
    </row>
    <row r="69" spans="1:7" ht="12.75">
      <c r="A69" s="4">
        <v>2010140</v>
      </c>
      <c r="B69" s="6" t="s">
        <v>267</v>
      </c>
      <c r="C69" s="272" t="s">
        <v>213</v>
      </c>
      <c r="D69" s="170"/>
      <c r="E69" s="171"/>
      <c r="F69" s="173"/>
      <c r="G69" s="172"/>
    </row>
    <row r="70" spans="2:7" ht="12.75">
      <c r="B70" s="6"/>
      <c r="C70" s="272" t="s">
        <v>214</v>
      </c>
      <c r="D70" s="170">
        <v>3506.5</v>
      </c>
      <c r="E70" s="171">
        <v>3506.5</v>
      </c>
      <c r="F70" s="170"/>
      <c r="G70" s="172">
        <v>3506.5</v>
      </c>
    </row>
    <row r="71" spans="2:7" ht="12.75">
      <c r="B71" s="6"/>
      <c r="C71" s="272" t="s">
        <v>215</v>
      </c>
      <c r="D71" s="170">
        <f>SUM(D69:D70)</f>
        <v>3506.5</v>
      </c>
      <c r="E71" s="171">
        <f>SUM(E69:E70)</f>
        <v>3506.5</v>
      </c>
      <c r="F71" s="170"/>
      <c r="G71" s="172">
        <f>SUM(G69:G70)</f>
        <v>3506.5</v>
      </c>
    </row>
    <row r="72" spans="2:7" ht="12.75">
      <c r="B72" s="6"/>
      <c r="C72" s="281"/>
      <c r="D72" s="170"/>
      <c r="E72" s="171"/>
      <c r="F72" s="170"/>
      <c r="G72" s="172"/>
    </row>
    <row r="73" spans="2:7" ht="15.75">
      <c r="B73" s="27" t="s">
        <v>22</v>
      </c>
      <c r="C73" s="272" t="s">
        <v>213</v>
      </c>
      <c r="D73" s="175">
        <f>SUM(D65+D69)</f>
        <v>136037.19</v>
      </c>
      <c r="E73" s="175">
        <f>SUM(E65+E69)</f>
        <v>42752.66</v>
      </c>
      <c r="F73" s="175">
        <f>SUM(F65+F69)</f>
        <v>93288.5</v>
      </c>
      <c r="G73" s="175">
        <f>SUM(G65+G69)</f>
        <v>136041.16</v>
      </c>
    </row>
    <row r="74" spans="2:7" ht="15.75">
      <c r="B74" s="27"/>
      <c r="C74" s="272" t="s">
        <v>214</v>
      </c>
      <c r="D74" s="175">
        <f>SUM(D70+D66)</f>
        <v>527391.69</v>
      </c>
      <c r="E74" s="175">
        <f>SUM(E70+E66)</f>
        <v>527391.6599999999</v>
      </c>
      <c r="F74" s="175">
        <f>SUM(F70+F66)</f>
        <v>0</v>
      </c>
      <c r="G74" s="175">
        <f>SUM(G70+G66)</f>
        <v>527391.6599999999</v>
      </c>
    </row>
    <row r="75" spans="2:7" ht="15.75">
      <c r="B75" s="27"/>
      <c r="C75" s="272" t="s">
        <v>215</v>
      </c>
      <c r="D75" s="175">
        <f>SUM(D67+D71)</f>
        <v>663428.88</v>
      </c>
      <c r="E75" s="175">
        <f>SUM(E67+E71)</f>
        <v>570144.32</v>
      </c>
      <c r="F75" s="175">
        <f>SUM(F67+F71)</f>
        <v>93288.5</v>
      </c>
      <c r="G75" s="175">
        <f>SUM(G67+G71)</f>
        <v>663432.82</v>
      </c>
    </row>
    <row r="76" spans="1:9" s="38" customFormat="1" ht="15.75">
      <c r="A76" s="4"/>
      <c r="B76" s="27"/>
      <c r="C76" s="20"/>
      <c r="D76" s="175"/>
      <c r="E76" s="178"/>
      <c r="F76" s="175"/>
      <c r="G76" s="175"/>
      <c r="H76" s="114"/>
      <c r="I76" s="37"/>
    </row>
    <row r="77" spans="1:9" s="38" customFormat="1" ht="15.75">
      <c r="A77" s="4"/>
      <c r="B77" s="10"/>
      <c r="C77" s="4"/>
      <c r="D77" s="170"/>
      <c r="E77" s="171"/>
      <c r="F77" s="170"/>
      <c r="G77" s="170"/>
      <c r="H77" s="114"/>
      <c r="I77" s="37"/>
    </row>
    <row r="78" spans="1:9" s="38" customFormat="1" ht="15.75">
      <c r="A78" s="4"/>
      <c r="B78" s="9" t="s">
        <v>13</v>
      </c>
      <c r="C78" s="9"/>
      <c r="D78" s="170"/>
      <c r="E78" s="171"/>
      <c r="F78" s="170"/>
      <c r="G78" s="170"/>
      <c r="H78" s="114"/>
      <c r="I78" s="37"/>
    </row>
    <row r="79" spans="1:9" s="38" customFormat="1" ht="15.75">
      <c r="A79" s="4"/>
      <c r="B79" s="8" t="s">
        <v>23</v>
      </c>
      <c r="C79" s="8"/>
      <c r="D79" s="170"/>
      <c r="E79" s="171"/>
      <c r="F79" s="170"/>
      <c r="G79" s="170"/>
      <c r="H79" s="114"/>
      <c r="I79" s="37"/>
    </row>
    <row r="80" spans="1:9" s="38" customFormat="1" ht="12.75">
      <c r="A80" s="4"/>
      <c r="B80" s="3"/>
      <c r="C80" s="4"/>
      <c r="D80" s="170"/>
      <c r="E80" s="171"/>
      <c r="F80" s="170"/>
      <c r="G80" s="176"/>
      <c r="H80" s="17"/>
      <c r="I80" s="37"/>
    </row>
    <row r="81" spans="1:8" s="38" customFormat="1" ht="12.75">
      <c r="A81" s="4">
        <v>2020250</v>
      </c>
      <c r="B81" s="5" t="s">
        <v>268</v>
      </c>
      <c r="C81" s="272" t="s">
        <v>213</v>
      </c>
      <c r="D81" s="170">
        <v>1845.52</v>
      </c>
      <c r="E81" s="171">
        <v>1845.52</v>
      </c>
      <c r="F81" s="170"/>
      <c r="G81" s="170">
        <v>1845.52</v>
      </c>
      <c r="H81" s="17"/>
    </row>
    <row r="82" spans="1:8" s="38" customFormat="1" ht="12.75">
      <c r="A82" s="4"/>
      <c r="B82" s="5"/>
      <c r="C82" s="272" t="s">
        <v>214</v>
      </c>
      <c r="D82" s="170">
        <v>15658.21</v>
      </c>
      <c r="E82" s="171">
        <v>5519.16</v>
      </c>
      <c r="F82" s="170"/>
      <c r="G82" s="170">
        <v>5519.16</v>
      </c>
      <c r="H82" s="17"/>
    </row>
    <row r="83" spans="1:8" s="38" customFormat="1" ht="12.75">
      <c r="A83" s="4"/>
      <c r="B83" s="5"/>
      <c r="C83" s="272" t="s">
        <v>215</v>
      </c>
      <c r="D83" s="170">
        <v>17503.73</v>
      </c>
      <c r="E83" s="171">
        <v>7364.68</v>
      </c>
      <c r="F83" s="170">
        <f>SUM(F82)</f>
        <v>0</v>
      </c>
      <c r="G83" s="170">
        <v>7364.68</v>
      </c>
      <c r="H83" s="17"/>
    </row>
    <row r="84" spans="1:9" s="38" customFormat="1" ht="12.75">
      <c r="A84" s="4"/>
      <c r="B84" s="5"/>
      <c r="C84" s="281"/>
      <c r="D84" s="170"/>
      <c r="E84" s="171"/>
      <c r="F84" s="170"/>
      <c r="G84" s="170"/>
      <c r="H84" s="17"/>
      <c r="I84" s="39"/>
    </row>
    <row r="85" spans="1:9" s="38" customFormat="1" ht="15.75">
      <c r="A85" s="4"/>
      <c r="B85" s="27" t="s">
        <v>24</v>
      </c>
      <c r="C85" s="272" t="s">
        <v>213</v>
      </c>
      <c r="D85" s="175">
        <f aca="true" t="shared" si="1" ref="D85:E87">SUM(D81)</f>
        <v>1845.52</v>
      </c>
      <c r="E85" s="175">
        <f t="shared" si="1"/>
        <v>1845.52</v>
      </c>
      <c r="F85" s="175"/>
      <c r="G85" s="175">
        <f>SUM(G81)</f>
        <v>1845.52</v>
      </c>
      <c r="H85" s="17"/>
      <c r="I85" s="39"/>
    </row>
    <row r="86" spans="1:9" s="38" customFormat="1" ht="15.75">
      <c r="A86" s="4"/>
      <c r="B86" s="27"/>
      <c r="C86" s="272" t="s">
        <v>214</v>
      </c>
      <c r="D86" s="175">
        <f t="shared" si="1"/>
        <v>15658.21</v>
      </c>
      <c r="E86" s="175">
        <f t="shared" si="1"/>
        <v>5519.16</v>
      </c>
      <c r="F86" s="175">
        <f>SUM(F83)</f>
        <v>0</v>
      </c>
      <c r="G86" s="175">
        <f>SUM(G82)</f>
        <v>5519.16</v>
      </c>
      <c r="H86" s="17"/>
      <c r="I86" s="39"/>
    </row>
    <row r="87" spans="1:9" s="38" customFormat="1" ht="15.75">
      <c r="A87" s="4"/>
      <c r="B87" s="27"/>
      <c r="C87" s="272" t="s">
        <v>215</v>
      </c>
      <c r="D87" s="175">
        <f t="shared" si="1"/>
        <v>17503.73</v>
      </c>
      <c r="E87" s="175">
        <f t="shared" si="1"/>
        <v>7364.68</v>
      </c>
      <c r="F87" s="175">
        <f>SUM(F83)</f>
        <v>0</v>
      </c>
      <c r="G87" s="175">
        <f>SUM(G83)</f>
        <v>7364.68</v>
      </c>
      <c r="H87" s="17"/>
      <c r="I87" s="39"/>
    </row>
    <row r="88" spans="1:8" s="38" customFormat="1" ht="15.75">
      <c r="A88" s="4"/>
      <c r="B88" s="27"/>
      <c r="C88" s="20"/>
      <c r="D88" s="175"/>
      <c r="E88" s="178"/>
      <c r="F88" s="175"/>
      <c r="G88" s="175"/>
      <c r="H88" s="114"/>
    </row>
    <row r="89" spans="1:8" s="38" customFormat="1" ht="15.75">
      <c r="A89" s="4"/>
      <c r="B89" s="5"/>
      <c r="C89" s="281"/>
      <c r="D89" s="170"/>
      <c r="E89" s="171"/>
      <c r="F89" s="170"/>
      <c r="G89" s="170"/>
      <c r="H89" s="114"/>
    </row>
    <row r="90" spans="1:8" s="38" customFormat="1" ht="15.75">
      <c r="A90" s="4"/>
      <c r="B90" s="9" t="s">
        <v>16</v>
      </c>
      <c r="C90" s="9"/>
      <c r="D90" s="170"/>
      <c r="E90" s="171"/>
      <c r="F90" s="170"/>
      <c r="G90" s="170"/>
      <c r="H90" s="114"/>
    </row>
    <row r="91" spans="1:8" s="38" customFormat="1" ht="15.75">
      <c r="A91" s="4"/>
      <c r="B91" s="8" t="s">
        <v>25</v>
      </c>
      <c r="C91" s="8"/>
      <c r="D91" s="170"/>
      <c r="E91" s="171"/>
      <c r="F91" s="170"/>
      <c r="G91" s="170"/>
      <c r="H91" s="114"/>
    </row>
    <row r="92" spans="1:9" s="38" customFormat="1" ht="12.75">
      <c r="A92" s="4"/>
      <c r="B92" s="3"/>
      <c r="C92" s="4"/>
      <c r="D92" s="170"/>
      <c r="E92" s="171"/>
      <c r="F92" s="170"/>
      <c r="G92" s="170"/>
      <c r="H92" s="17"/>
      <c r="I92" s="37"/>
    </row>
    <row r="93" spans="1:9" s="38" customFormat="1" ht="12.75">
      <c r="A93" s="4"/>
      <c r="B93" s="3"/>
      <c r="C93" s="4"/>
      <c r="D93" s="170"/>
      <c r="E93" s="171"/>
      <c r="F93" s="170"/>
      <c r="G93" s="170"/>
      <c r="H93" s="17"/>
      <c r="I93" s="37"/>
    </row>
    <row r="94" spans="1:9" s="38" customFormat="1" ht="12.75">
      <c r="A94" s="4">
        <v>2030340</v>
      </c>
      <c r="B94" s="5" t="s">
        <v>269</v>
      </c>
      <c r="C94" s="272" t="s">
        <v>213</v>
      </c>
      <c r="D94" s="181">
        <v>20008.48</v>
      </c>
      <c r="E94" s="171">
        <v>17293.78</v>
      </c>
      <c r="F94" s="170"/>
      <c r="G94" s="172">
        <v>17293.78</v>
      </c>
      <c r="H94" s="17"/>
      <c r="I94" s="37"/>
    </row>
    <row r="95" spans="1:9" s="38" customFormat="1" ht="12.75">
      <c r="A95" s="4"/>
      <c r="B95" s="5"/>
      <c r="C95" s="272" t="s">
        <v>214</v>
      </c>
      <c r="D95" s="170">
        <v>57645.92</v>
      </c>
      <c r="E95" s="171">
        <v>43216.43</v>
      </c>
      <c r="F95" s="170">
        <v>14429.49</v>
      </c>
      <c r="G95" s="172">
        <v>57645.92</v>
      </c>
      <c r="H95" s="17"/>
      <c r="I95" s="37"/>
    </row>
    <row r="96" spans="1:9" s="38" customFormat="1" ht="12.75">
      <c r="A96" s="4"/>
      <c r="B96" s="5"/>
      <c r="C96" s="272" t="s">
        <v>215</v>
      </c>
      <c r="D96" s="170">
        <v>77654.4</v>
      </c>
      <c r="E96" s="171">
        <f>SUM(E94:E95)</f>
        <v>60510.21</v>
      </c>
      <c r="F96" s="170">
        <f>SUM(F94:F95)</f>
        <v>14429.49</v>
      </c>
      <c r="G96" s="172">
        <f>SUM(G94:G95)</f>
        <v>74939.7</v>
      </c>
      <c r="H96" s="17"/>
      <c r="I96" s="40"/>
    </row>
    <row r="97" spans="1:9" s="38" customFormat="1" ht="12.75">
      <c r="A97" s="4"/>
      <c r="B97" s="5"/>
      <c r="C97" s="281"/>
      <c r="D97" s="170"/>
      <c r="E97" s="171"/>
      <c r="F97" s="170"/>
      <c r="G97" s="172"/>
      <c r="H97" s="17"/>
      <c r="I97" s="41"/>
    </row>
    <row r="98" spans="1:9" s="38" customFormat="1" ht="15.75">
      <c r="A98" s="4"/>
      <c r="B98" s="27" t="s">
        <v>26</v>
      </c>
      <c r="C98" s="272" t="s">
        <v>213</v>
      </c>
      <c r="D98" s="178">
        <f>(D94)</f>
        <v>20008.48</v>
      </c>
      <c r="E98" s="178">
        <f>(E94)</f>
        <v>17293.78</v>
      </c>
      <c r="F98" s="175"/>
      <c r="G98" s="175">
        <f>(G94)</f>
        <v>17293.78</v>
      </c>
      <c r="H98" s="35"/>
      <c r="I98" s="40"/>
    </row>
    <row r="99" spans="1:9" s="38" customFormat="1" ht="15.75">
      <c r="A99" s="4"/>
      <c r="B99" s="27"/>
      <c r="C99" s="272" t="s">
        <v>214</v>
      </c>
      <c r="D99" s="175">
        <f>(D95)</f>
        <v>57645.92</v>
      </c>
      <c r="E99" s="175">
        <f>(E95)</f>
        <v>43216.43</v>
      </c>
      <c r="F99" s="175">
        <f>SUM(F95)</f>
        <v>14429.49</v>
      </c>
      <c r="G99" s="175">
        <f>SUM(G95)</f>
        <v>57645.92</v>
      </c>
      <c r="H99" s="35"/>
      <c r="I99" s="40"/>
    </row>
    <row r="100" spans="1:9" s="38" customFormat="1" ht="15.75">
      <c r="A100" s="4"/>
      <c r="B100" s="27"/>
      <c r="C100" s="272" t="s">
        <v>215</v>
      </c>
      <c r="D100" s="175">
        <f>SUM(D96)</f>
        <v>77654.4</v>
      </c>
      <c r="E100" s="175">
        <f>SUM(E98:E99)</f>
        <v>60510.21</v>
      </c>
      <c r="F100" s="175">
        <f>SUM(F96)</f>
        <v>14429.49</v>
      </c>
      <c r="G100" s="175">
        <f>SUM(G96)</f>
        <v>74939.7</v>
      </c>
      <c r="H100" s="35"/>
      <c r="I100" s="40"/>
    </row>
    <row r="101" spans="1:8" s="38" customFormat="1" ht="15.75">
      <c r="A101" s="4"/>
      <c r="B101" s="27"/>
      <c r="C101" s="20"/>
      <c r="D101" s="175"/>
      <c r="E101" s="178"/>
      <c r="F101" s="175"/>
      <c r="G101" s="175"/>
      <c r="H101" s="114"/>
    </row>
    <row r="102" spans="1:8" s="38" customFormat="1" ht="15.75">
      <c r="A102" s="4"/>
      <c r="B102" s="5"/>
      <c r="C102" s="281"/>
      <c r="D102" s="170"/>
      <c r="E102" s="171"/>
      <c r="F102" s="170"/>
      <c r="G102" s="176"/>
      <c r="H102" s="114"/>
    </row>
    <row r="103" spans="1:8" s="38" customFormat="1" ht="15.75">
      <c r="A103" s="4"/>
      <c r="B103" s="9" t="s">
        <v>27</v>
      </c>
      <c r="C103" s="9"/>
      <c r="D103" s="170"/>
      <c r="E103" s="171"/>
      <c r="F103" s="170"/>
      <c r="G103" s="176"/>
      <c r="H103" s="114"/>
    </row>
    <row r="104" spans="1:8" s="38" customFormat="1" ht="15.75">
      <c r="A104" s="4"/>
      <c r="B104" s="8" t="s">
        <v>28</v>
      </c>
      <c r="C104" s="8"/>
      <c r="D104" s="170"/>
      <c r="E104" s="171"/>
      <c r="F104" s="170"/>
      <c r="G104" s="176"/>
      <c r="H104" s="114"/>
    </row>
    <row r="105" spans="4:7" ht="13.5" customHeight="1">
      <c r="D105" s="170"/>
      <c r="E105" s="171"/>
      <c r="F105" s="170"/>
      <c r="G105" s="176"/>
    </row>
    <row r="106" spans="1:7" ht="13.5" customHeight="1">
      <c r="A106" s="4">
        <v>2050440</v>
      </c>
      <c r="B106" s="5" t="s">
        <v>270</v>
      </c>
      <c r="C106" s="272" t="s">
        <v>213</v>
      </c>
      <c r="D106" s="170">
        <v>28690.45</v>
      </c>
      <c r="E106" s="171">
        <v>12779.02</v>
      </c>
      <c r="F106" s="170">
        <v>3000</v>
      </c>
      <c r="G106" s="172">
        <v>15779.02</v>
      </c>
    </row>
    <row r="107" spans="2:7" ht="13.5" customHeight="1">
      <c r="B107" s="5"/>
      <c r="C107" s="272" t="s">
        <v>214</v>
      </c>
      <c r="D107" s="170">
        <v>83605.2</v>
      </c>
      <c r="E107" s="171">
        <v>52091.31</v>
      </c>
      <c r="F107" s="170">
        <v>23586.86</v>
      </c>
      <c r="G107" s="172">
        <v>75678.17</v>
      </c>
    </row>
    <row r="108" spans="2:7" ht="12.75">
      <c r="B108" s="5"/>
      <c r="C108" s="272" t="s">
        <v>215</v>
      </c>
      <c r="D108" s="170">
        <f>SUM(D106:D107)</f>
        <v>112295.65</v>
      </c>
      <c r="E108" s="171">
        <f>SUM(E106:E107)</f>
        <v>64870.33</v>
      </c>
      <c r="F108" s="171">
        <f>SUM(F106:F107)</f>
        <v>26586.86</v>
      </c>
      <c r="G108" s="171">
        <f>SUM(G106:G107)</f>
        <v>91457.19</v>
      </c>
    </row>
    <row r="109" spans="2:7" ht="12.75">
      <c r="B109" s="5"/>
      <c r="C109" s="281"/>
      <c r="D109" s="170"/>
      <c r="E109" s="171"/>
      <c r="F109" s="170"/>
      <c r="G109" s="172"/>
    </row>
    <row r="110" spans="2:7" ht="15.75">
      <c r="B110" s="27" t="s">
        <v>29</v>
      </c>
      <c r="C110" s="272" t="s">
        <v>213</v>
      </c>
      <c r="D110" s="175">
        <f>SUM(D106)</f>
        <v>28690.45</v>
      </c>
      <c r="E110" s="175">
        <f>SUM(E106)</f>
        <v>12779.02</v>
      </c>
      <c r="F110" s="175">
        <f>SUM(F106)</f>
        <v>3000</v>
      </c>
      <c r="G110" s="175">
        <f>SUM(G106)</f>
        <v>15779.02</v>
      </c>
    </row>
    <row r="111" spans="2:7" ht="15.75">
      <c r="B111" s="27"/>
      <c r="C111" s="272" t="s">
        <v>214</v>
      </c>
      <c r="D111" s="175">
        <f aca="true" t="shared" si="2" ref="D111:G112">D107</f>
        <v>83605.2</v>
      </c>
      <c r="E111" s="175">
        <f t="shared" si="2"/>
        <v>52091.31</v>
      </c>
      <c r="F111" s="175">
        <f t="shared" si="2"/>
        <v>23586.86</v>
      </c>
      <c r="G111" s="175">
        <f t="shared" si="2"/>
        <v>75678.17</v>
      </c>
    </row>
    <row r="112" spans="2:7" ht="15.75">
      <c r="B112" s="27"/>
      <c r="C112" s="272" t="s">
        <v>215</v>
      </c>
      <c r="D112" s="175">
        <f t="shared" si="2"/>
        <v>112295.65</v>
      </c>
      <c r="E112" s="175">
        <f t="shared" si="2"/>
        <v>64870.33</v>
      </c>
      <c r="F112" s="175">
        <f t="shared" si="2"/>
        <v>26586.86</v>
      </c>
      <c r="G112" s="175">
        <f t="shared" si="2"/>
        <v>91457.19</v>
      </c>
    </row>
    <row r="113" spans="2:8" ht="15.75">
      <c r="B113" s="27"/>
      <c r="C113" s="20"/>
      <c r="D113" s="175"/>
      <c r="E113" s="178"/>
      <c r="F113" s="175"/>
      <c r="G113" s="175"/>
      <c r="H113" s="114"/>
    </row>
    <row r="114" spans="2:8" ht="15.75">
      <c r="B114" s="27"/>
      <c r="C114" s="20"/>
      <c r="D114" s="179"/>
      <c r="E114" s="180"/>
      <c r="F114" s="179"/>
      <c r="G114" s="179"/>
      <c r="H114" s="114"/>
    </row>
    <row r="115" spans="2:8" ht="15.75">
      <c r="B115" s="27"/>
      <c r="C115" s="20"/>
      <c r="D115" s="179"/>
      <c r="E115" s="180"/>
      <c r="F115" s="179"/>
      <c r="G115" s="179"/>
      <c r="H115" s="114"/>
    </row>
    <row r="116" spans="2:8" ht="18.75">
      <c r="B116" s="23" t="s">
        <v>4</v>
      </c>
      <c r="C116" s="23"/>
      <c r="D116" s="179"/>
      <c r="E116" s="180"/>
      <c r="F116" s="179"/>
      <c r="G116" s="179"/>
      <c r="H116" s="114"/>
    </row>
    <row r="117" spans="2:8" ht="18.75">
      <c r="B117" s="24"/>
      <c r="C117" s="23"/>
      <c r="D117" s="25"/>
      <c r="E117" s="31"/>
      <c r="F117" s="25"/>
      <c r="G117" s="25"/>
      <c r="H117" s="114"/>
    </row>
    <row r="118" spans="2:8" ht="18.75">
      <c r="B118" s="24"/>
      <c r="C118" s="272" t="s">
        <v>213</v>
      </c>
      <c r="D118" s="25">
        <f>(D110+D98+D85+D73)</f>
        <v>186581.64</v>
      </c>
      <c r="E118" s="25">
        <f>(E110+E98+E85+E73)</f>
        <v>74670.98000000001</v>
      </c>
      <c r="F118" s="25">
        <f>(F110+F98+F85+F73)</f>
        <v>96288.5</v>
      </c>
      <c r="G118" s="25">
        <f>(G110+G98+G85+G73)</f>
        <v>170959.48</v>
      </c>
      <c r="H118" s="114"/>
    </row>
    <row r="119" spans="2:8" ht="18.75">
      <c r="B119" s="24"/>
      <c r="C119" s="272" t="s">
        <v>214</v>
      </c>
      <c r="D119" s="25">
        <f>(D111+D99+D86+D74)</f>
        <v>684301.0199999999</v>
      </c>
      <c r="E119" s="25">
        <f>(E111+E86+E74+E99)</f>
        <v>628218.5599999999</v>
      </c>
      <c r="F119" s="25">
        <f>(F111+F99+F86+F74)</f>
        <v>38016.35</v>
      </c>
      <c r="G119" s="25">
        <f>(G111+G99+G86+G74)</f>
        <v>666234.9099999999</v>
      </c>
      <c r="H119" s="114"/>
    </row>
    <row r="120" spans="2:8" ht="18.75">
      <c r="B120" s="24"/>
      <c r="C120" s="272" t="s">
        <v>215</v>
      </c>
      <c r="D120" s="25">
        <f>SUM(D118:D119)</f>
        <v>870882.6599999999</v>
      </c>
      <c r="E120" s="25">
        <f>SUM(E118:E119)</f>
        <v>702889.5399999999</v>
      </c>
      <c r="F120" s="25">
        <f>SUM(F118:F119)</f>
        <v>134304.85</v>
      </c>
      <c r="G120" s="25">
        <f>SUM(G118:G119)</f>
        <v>837194.3899999999</v>
      </c>
      <c r="H120" s="116"/>
    </row>
    <row r="121" spans="2:8" ht="18.75">
      <c r="B121" s="27"/>
      <c r="C121" s="20"/>
      <c r="D121" s="179"/>
      <c r="E121" s="180"/>
      <c r="F121" s="179"/>
      <c r="G121" s="179"/>
      <c r="H121" s="117"/>
    </row>
    <row r="122" spans="2:8" ht="18.75">
      <c r="B122" s="27"/>
      <c r="C122" s="20"/>
      <c r="D122" s="179"/>
      <c r="E122" s="180"/>
      <c r="F122" s="179"/>
      <c r="G122" s="179"/>
      <c r="H122" s="117"/>
    </row>
    <row r="123" spans="4:8" ht="18.75">
      <c r="D123" s="170"/>
      <c r="E123" s="171"/>
      <c r="F123" s="170"/>
      <c r="G123" s="170"/>
      <c r="H123" s="117"/>
    </row>
    <row r="124" spans="2:8" ht="18.75">
      <c r="B124" s="23" t="s">
        <v>5</v>
      </c>
      <c r="C124" s="23"/>
      <c r="D124" s="170"/>
      <c r="E124" s="171"/>
      <c r="F124" s="170"/>
      <c r="G124" s="170"/>
      <c r="H124" s="114"/>
    </row>
    <row r="125" spans="2:8" ht="18.75">
      <c r="B125" s="23" t="s">
        <v>32</v>
      </c>
      <c r="C125" s="23"/>
      <c r="D125" s="170"/>
      <c r="E125" s="171"/>
      <c r="F125" s="170"/>
      <c r="G125" s="170"/>
      <c r="H125" s="114"/>
    </row>
    <row r="126" spans="2:7" ht="18.75">
      <c r="B126" s="23"/>
      <c r="C126" s="23"/>
      <c r="D126" s="170"/>
      <c r="E126" s="171"/>
      <c r="F126" s="170"/>
      <c r="G126" s="170"/>
    </row>
    <row r="127" spans="1:7" ht="15.75">
      <c r="A127" s="12"/>
      <c r="B127" s="20" t="s">
        <v>10</v>
      </c>
      <c r="C127" s="20"/>
      <c r="D127" s="182"/>
      <c r="E127" s="183"/>
      <c r="F127" s="182"/>
      <c r="G127" s="182"/>
    </row>
    <row r="128" spans="1:7" ht="15.75">
      <c r="A128" s="12"/>
      <c r="B128" s="20"/>
      <c r="C128" s="20"/>
      <c r="D128" s="182"/>
      <c r="E128" s="183"/>
      <c r="F128" s="182"/>
      <c r="G128" s="182"/>
    </row>
    <row r="129" spans="1:7" ht="12.75" customHeight="1">
      <c r="A129" s="4">
        <v>3010450</v>
      </c>
      <c r="B129" s="5" t="s">
        <v>239</v>
      </c>
      <c r="C129" s="272" t="s">
        <v>213</v>
      </c>
      <c r="D129" s="170">
        <v>68895.78</v>
      </c>
      <c r="E129" s="171">
        <v>30692.97</v>
      </c>
      <c r="F129" s="170">
        <v>38009.92</v>
      </c>
      <c r="G129" s="170">
        <v>68702.89</v>
      </c>
    </row>
    <row r="130" spans="1:8" s="42" customFormat="1" ht="12.75" customHeight="1">
      <c r="A130" s="4"/>
      <c r="B130" s="5"/>
      <c r="C130" s="272" t="s">
        <v>214</v>
      </c>
      <c r="D130" s="170">
        <v>47573.37</v>
      </c>
      <c r="E130" s="171">
        <v>37144.47</v>
      </c>
      <c r="F130" s="170">
        <v>124.96</v>
      </c>
      <c r="G130" s="170">
        <v>37269.43</v>
      </c>
      <c r="H130" s="49"/>
    </row>
    <row r="131" spans="1:8" s="42" customFormat="1" ht="12.75" customHeight="1">
      <c r="A131" s="4"/>
      <c r="B131" s="5"/>
      <c r="C131" s="272" t="s">
        <v>215</v>
      </c>
      <c r="D131" s="170">
        <f>SUM(D129:D130)</f>
        <v>116469.15</v>
      </c>
      <c r="E131" s="171">
        <f>SUM(E129:E130)</f>
        <v>67837.44</v>
      </c>
      <c r="F131" s="170">
        <f>SUM(F129:F130)</f>
        <v>38134.88</v>
      </c>
      <c r="G131" s="170">
        <f>SUM(G129:G130)</f>
        <v>105972.32</v>
      </c>
      <c r="H131" s="49"/>
    </row>
    <row r="132" spans="2:7" ht="12.75" customHeight="1">
      <c r="B132" s="5"/>
      <c r="C132" s="272"/>
      <c r="D132" s="170"/>
      <c r="E132" s="171"/>
      <c r="F132" s="170"/>
      <c r="G132" s="170"/>
    </row>
    <row r="133" spans="1:7" ht="12.75" customHeight="1">
      <c r="A133" s="4">
        <v>3010460</v>
      </c>
      <c r="B133" s="5" t="s">
        <v>240</v>
      </c>
      <c r="C133" s="272" t="s">
        <v>213</v>
      </c>
      <c r="D133" s="170">
        <v>2055.68</v>
      </c>
      <c r="E133" s="171"/>
      <c r="F133" s="170">
        <v>2055.68</v>
      </c>
      <c r="G133" s="172">
        <v>2055.68</v>
      </c>
    </row>
    <row r="134" spans="2:7" ht="12.75" customHeight="1">
      <c r="B134" s="5"/>
      <c r="C134" s="272" t="s">
        <v>214</v>
      </c>
      <c r="D134" s="170">
        <v>7346</v>
      </c>
      <c r="E134" s="171">
        <v>2416.17</v>
      </c>
      <c r="F134" s="170">
        <v>58.67</v>
      </c>
      <c r="G134" s="172">
        <v>2474.84</v>
      </c>
    </row>
    <row r="135" spans="2:7" ht="12.75" customHeight="1">
      <c r="B135" s="5"/>
      <c r="C135" s="272" t="s">
        <v>215</v>
      </c>
      <c r="D135" s="170">
        <f>SUM(D132:D134)</f>
        <v>9401.68</v>
      </c>
      <c r="E135" s="171">
        <f>SUM(E133:E134)</f>
        <v>2416.17</v>
      </c>
      <c r="F135" s="170">
        <f>SUM(F133:F134)</f>
        <v>2114.35</v>
      </c>
      <c r="G135" s="172">
        <v>4530.52</v>
      </c>
    </row>
    <row r="136" spans="2:7" ht="12.75">
      <c r="B136" s="5"/>
      <c r="C136" s="272"/>
      <c r="D136" s="170"/>
      <c r="E136" s="171"/>
      <c r="F136" s="170"/>
      <c r="G136" s="172"/>
    </row>
    <row r="137" spans="1:7" ht="12.75">
      <c r="A137" s="4">
        <v>3010470</v>
      </c>
      <c r="B137" s="5" t="s">
        <v>241</v>
      </c>
      <c r="C137" s="272" t="s">
        <v>213</v>
      </c>
      <c r="D137" s="170">
        <v>3348.33</v>
      </c>
      <c r="E137" s="171">
        <v>3348.33</v>
      </c>
      <c r="F137" s="170">
        <v>181.75</v>
      </c>
      <c r="G137" s="170">
        <v>3530.08</v>
      </c>
    </row>
    <row r="138" spans="2:7" ht="12.75">
      <c r="B138" s="5"/>
      <c r="C138" s="272" t="s">
        <v>214</v>
      </c>
      <c r="D138" s="170">
        <v>54650.69</v>
      </c>
      <c r="E138" s="171">
        <v>6880.88</v>
      </c>
      <c r="F138" s="170">
        <v>5921</v>
      </c>
      <c r="G138" s="170">
        <v>12801.88</v>
      </c>
    </row>
    <row r="139" spans="2:7" ht="12.75">
      <c r="B139" s="5"/>
      <c r="C139" s="272" t="s">
        <v>215</v>
      </c>
      <c r="D139" s="170">
        <f>SUM(D137:D138)</f>
        <v>57999.020000000004</v>
      </c>
      <c r="E139" s="171">
        <f>SUM(E137:E138)</f>
        <v>10229.21</v>
      </c>
      <c r="F139" s="170">
        <f>SUM(F137:F138)</f>
        <v>6102.75</v>
      </c>
      <c r="G139" s="170">
        <f>SUM(G137:G138)</f>
        <v>16331.96</v>
      </c>
    </row>
    <row r="140" spans="2:7" ht="12.75">
      <c r="B140" s="5"/>
      <c r="C140" s="272"/>
      <c r="D140" s="170"/>
      <c r="E140" s="171"/>
      <c r="F140" s="170"/>
      <c r="G140" s="170"/>
    </row>
    <row r="141" spans="1:7" ht="12.75">
      <c r="A141" s="4">
        <v>3010480</v>
      </c>
      <c r="B141" s="5" t="s">
        <v>242</v>
      </c>
      <c r="C141" s="272" t="s">
        <v>213</v>
      </c>
      <c r="D141" s="170">
        <v>1172.07</v>
      </c>
      <c r="E141" s="171">
        <v>1146.75</v>
      </c>
      <c r="F141" s="170"/>
      <c r="G141" s="170">
        <v>1146.75</v>
      </c>
    </row>
    <row r="142" spans="2:7" ht="12.75">
      <c r="B142" s="5"/>
      <c r="C142" s="272" t="s">
        <v>214</v>
      </c>
      <c r="D142" s="170">
        <v>3394.5</v>
      </c>
      <c r="E142" s="171">
        <v>2007.54</v>
      </c>
      <c r="F142" s="170">
        <v>559.68</v>
      </c>
      <c r="G142" s="170">
        <v>2567.22</v>
      </c>
    </row>
    <row r="143" spans="2:7" ht="12.75">
      <c r="B143" s="5"/>
      <c r="C143" s="272" t="s">
        <v>215</v>
      </c>
      <c r="D143" s="170">
        <f>SUM(D141:D142)</f>
        <v>4566.57</v>
      </c>
      <c r="E143" s="171">
        <f>SUM(E141:E142)</f>
        <v>3154.29</v>
      </c>
      <c r="F143" s="170">
        <f>SUM(F141:F142)</f>
        <v>559.68</v>
      </c>
      <c r="G143" s="170">
        <f>SUM(G141:G142)</f>
        <v>3713.97</v>
      </c>
    </row>
    <row r="144" spans="2:7" ht="12.75">
      <c r="B144" s="5"/>
      <c r="C144" s="272"/>
      <c r="D144" s="170"/>
      <c r="E144" s="171"/>
      <c r="F144" s="170"/>
      <c r="G144" s="170"/>
    </row>
    <row r="145" spans="1:7" ht="12.75">
      <c r="A145" s="4">
        <v>3010500</v>
      </c>
      <c r="B145" s="5" t="s">
        <v>243</v>
      </c>
      <c r="C145" s="272" t="s">
        <v>213</v>
      </c>
      <c r="D145" s="170">
        <v>182.56</v>
      </c>
      <c r="E145" s="171">
        <v>134.2</v>
      </c>
      <c r="F145" s="170"/>
      <c r="G145" s="170">
        <v>134.2</v>
      </c>
    </row>
    <row r="146" spans="2:7" ht="12.75">
      <c r="B146" s="5"/>
      <c r="C146" s="272" t="s">
        <v>214</v>
      </c>
      <c r="D146" s="170">
        <v>858</v>
      </c>
      <c r="E146" s="171">
        <v>1131.98</v>
      </c>
      <c r="F146" s="170"/>
      <c r="G146" s="170">
        <v>1131.98</v>
      </c>
    </row>
    <row r="147" spans="2:7" ht="12.75">
      <c r="B147" s="5"/>
      <c r="C147" s="272" t="s">
        <v>215</v>
      </c>
      <c r="D147" s="171">
        <f>SUM(D145:D146)</f>
        <v>1040.56</v>
      </c>
      <c r="E147" s="171">
        <f>SUM(E145:E146)</f>
        <v>1266.18</v>
      </c>
      <c r="F147" s="170">
        <f>SUM(F145:F146)</f>
        <v>0</v>
      </c>
      <c r="G147" s="170">
        <f>SUM(G145:G146)</f>
        <v>1266.18</v>
      </c>
    </row>
    <row r="148" spans="2:7" ht="12.75">
      <c r="B148" s="5"/>
      <c r="C148" s="272"/>
      <c r="D148" s="170"/>
      <c r="E148" s="171"/>
      <c r="F148" s="170"/>
      <c r="G148" s="170"/>
    </row>
    <row r="149" spans="1:7" ht="12.75">
      <c r="A149" s="4">
        <v>3010510</v>
      </c>
      <c r="B149" s="5" t="s">
        <v>244</v>
      </c>
      <c r="C149" s="272" t="s">
        <v>213</v>
      </c>
      <c r="D149" s="170">
        <v>10136.06</v>
      </c>
      <c r="E149" s="171">
        <v>8613.95</v>
      </c>
      <c r="F149" s="170">
        <v>2149.8</v>
      </c>
      <c r="G149" s="170">
        <v>10763.75</v>
      </c>
    </row>
    <row r="150" spans="2:7" ht="12.75">
      <c r="B150" s="5"/>
      <c r="C150" s="272" t="s">
        <v>214</v>
      </c>
      <c r="D150" s="170">
        <v>8000</v>
      </c>
      <c r="E150" s="171">
        <v>5821.12</v>
      </c>
      <c r="F150" s="170">
        <v>2178.88</v>
      </c>
      <c r="G150" s="170">
        <v>8000</v>
      </c>
    </row>
    <row r="151" spans="2:7" ht="12.75">
      <c r="B151" s="5"/>
      <c r="C151" s="272" t="s">
        <v>215</v>
      </c>
      <c r="D151" s="170">
        <f>SUM(D149:D150)</f>
        <v>18136.059999999998</v>
      </c>
      <c r="E151" s="170">
        <f>SUM(E149:E150)</f>
        <v>14435.07</v>
      </c>
      <c r="F151" s="170">
        <f>SUM(F149:F150)</f>
        <v>4328.68</v>
      </c>
      <c r="G151" s="170">
        <f>SUM(G149:G150)</f>
        <v>18763.75</v>
      </c>
    </row>
    <row r="152" spans="2:7" ht="12.75">
      <c r="B152" s="5"/>
      <c r="C152" s="272"/>
      <c r="D152" s="170"/>
      <c r="E152" s="171"/>
      <c r="F152" s="170"/>
      <c r="G152" s="170"/>
    </row>
    <row r="153" spans="1:7" ht="12.75">
      <c r="A153" s="4">
        <v>3010515</v>
      </c>
      <c r="B153" s="5" t="s">
        <v>245</v>
      </c>
      <c r="C153" s="272" t="s">
        <v>213</v>
      </c>
      <c r="D153" s="170"/>
      <c r="E153" s="171"/>
      <c r="F153" s="170"/>
      <c r="G153" s="170"/>
    </row>
    <row r="154" spans="2:7" ht="12.75">
      <c r="B154" s="5"/>
      <c r="C154" s="272" t="s">
        <v>214</v>
      </c>
      <c r="D154" s="170">
        <v>650</v>
      </c>
      <c r="E154" s="171"/>
      <c r="F154" s="170"/>
      <c r="G154" s="170"/>
    </row>
    <row r="155" spans="2:7" ht="12.75">
      <c r="B155" s="5"/>
      <c r="C155" s="272" t="s">
        <v>215</v>
      </c>
      <c r="D155" s="170">
        <v>650</v>
      </c>
      <c r="E155" s="171"/>
      <c r="F155" s="170"/>
      <c r="G155" s="170"/>
    </row>
    <row r="156" spans="2:7" ht="12.75">
      <c r="B156" s="5"/>
      <c r="C156" s="272"/>
      <c r="D156" s="170"/>
      <c r="E156" s="171"/>
      <c r="F156" s="170"/>
      <c r="G156" s="170"/>
    </row>
    <row r="157" spans="1:7" ht="12.75">
      <c r="A157" s="4">
        <v>3010550</v>
      </c>
      <c r="B157" s="5" t="s">
        <v>246</v>
      </c>
      <c r="C157" s="272" t="s">
        <v>213</v>
      </c>
      <c r="D157" s="170">
        <v>43759.85</v>
      </c>
      <c r="E157" s="171">
        <v>11527.85</v>
      </c>
      <c r="F157" s="170">
        <v>28253.22</v>
      </c>
      <c r="G157" s="170">
        <v>39781.07</v>
      </c>
    </row>
    <row r="158" spans="2:7" ht="12.75">
      <c r="B158" s="5"/>
      <c r="C158" s="272" t="s">
        <v>214</v>
      </c>
      <c r="D158" s="170">
        <v>114735.74</v>
      </c>
      <c r="E158" s="171">
        <v>59348.49</v>
      </c>
      <c r="F158" s="170">
        <v>14513.85</v>
      </c>
      <c r="G158" s="170">
        <v>73862.34</v>
      </c>
    </row>
    <row r="159" spans="2:7" ht="12.75">
      <c r="B159" s="5"/>
      <c r="C159" s="272" t="s">
        <v>215</v>
      </c>
      <c r="D159" s="170">
        <f>SUM(D157:D158)</f>
        <v>158495.59</v>
      </c>
      <c r="E159" s="171">
        <f>SUM(E157:E158)</f>
        <v>70876.34</v>
      </c>
      <c r="F159" s="170">
        <f>SUM(F157:F158)</f>
        <v>42767.07</v>
      </c>
      <c r="G159" s="170">
        <f>SUM(G157:G158)</f>
        <v>113643.41</v>
      </c>
    </row>
    <row r="160" spans="2:7" ht="12.75">
      <c r="B160" s="5"/>
      <c r="C160" s="272"/>
      <c r="D160" s="170"/>
      <c r="E160" s="171"/>
      <c r="F160" s="170"/>
      <c r="G160" s="170"/>
    </row>
    <row r="161" spans="1:7" ht="12.75">
      <c r="A161" s="4">
        <v>3010570</v>
      </c>
      <c r="B161" s="5" t="s">
        <v>247</v>
      </c>
      <c r="C161" s="272" t="s">
        <v>213</v>
      </c>
      <c r="D161" s="170"/>
      <c r="E161" s="171"/>
      <c r="F161" s="170"/>
      <c r="G161" s="170"/>
    </row>
    <row r="162" spans="2:7" ht="12.75">
      <c r="B162" s="5"/>
      <c r="C162" s="272" t="s">
        <v>214</v>
      </c>
      <c r="D162" s="170">
        <v>740</v>
      </c>
      <c r="E162" s="171">
        <v>740</v>
      </c>
      <c r="F162" s="170"/>
      <c r="G162" s="170">
        <v>740</v>
      </c>
    </row>
    <row r="163" spans="2:7" ht="12.75">
      <c r="B163" s="5"/>
      <c r="C163" s="272" t="s">
        <v>215</v>
      </c>
      <c r="D163" s="170">
        <f>SUM(D162)</f>
        <v>740</v>
      </c>
      <c r="E163" s="171">
        <f>SUM(E162)</f>
        <v>740</v>
      </c>
      <c r="F163" s="170"/>
      <c r="G163" s="171">
        <f>SUM(G162)</f>
        <v>740</v>
      </c>
    </row>
    <row r="164" spans="2:7" ht="12.75">
      <c r="B164" s="5"/>
      <c r="C164" s="272"/>
      <c r="D164" s="170"/>
      <c r="E164" s="171"/>
      <c r="F164" s="170"/>
      <c r="G164" s="170"/>
    </row>
    <row r="165" spans="1:7" ht="12.75">
      <c r="A165" s="4">
        <v>3010580</v>
      </c>
      <c r="B165" s="5" t="s">
        <v>248</v>
      </c>
      <c r="C165" s="272" t="s">
        <v>213</v>
      </c>
      <c r="D165" s="170">
        <v>51676.17</v>
      </c>
      <c r="E165" s="171"/>
      <c r="F165" s="170">
        <v>35149.55</v>
      </c>
      <c r="G165" s="170">
        <v>35149.55</v>
      </c>
    </row>
    <row r="166" spans="2:7" ht="12.75">
      <c r="B166" s="5"/>
      <c r="C166" s="272" t="s">
        <v>214</v>
      </c>
      <c r="D166" s="170">
        <v>22310.94</v>
      </c>
      <c r="E166" s="171"/>
      <c r="F166" s="170">
        <v>14047.63</v>
      </c>
      <c r="G166" s="170">
        <v>14047.63</v>
      </c>
    </row>
    <row r="167" spans="2:7" ht="12.75">
      <c r="B167" s="5"/>
      <c r="C167" s="272" t="s">
        <v>215</v>
      </c>
      <c r="D167" s="170">
        <f>SUM(D165:D166)</f>
        <v>73987.11</v>
      </c>
      <c r="E167" s="171">
        <f>SUM(E165:E166)</f>
        <v>0</v>
      </c>
      <c r="F167" s="170">
        <f>SUM(F165:F166)</f>
        <v>49197.18</v>
      </c>
      <c r="G167" s="170">
        <f>SUM(G165:G166)</f>
        <v>49197.18</v>
      </c>
    </row>
    <row r="168" spans="2:7" ht="12.75">
      <c r="B168" s="5"/>
      <c r="C168" s="272"/>
      <c r="D168" s="170"/>
      <c r="E168" s="171"/>
      <c r="F168" s="170"/>
      <c r="G168" s="170"/>
    </row>
    <row r="169" spans="1:7" ht="12.75">
      <c r="A169" s="4">
        <v>3010590</v>
      </c>
      <c r="B169" s="5" t="s">
        <v>249</v>
      </c>
      <c r="C169" s="272" t="s">
        <v>213</v>
      </c>
      <c r="D169" s="170">
        <v>962.49</v>
      </c>
      <c r="E169" s="171">
        <v>487.34</v>
      </c>
      <c r="F169" s="170">
        <v>475.15</v>
      </c>
      <c r="G169" s="170">
        <v>962.49</v>
      </c>
    </row>
    <row r="170" spans="2:7" ht="12.75">
      <c r="B170" s="5"/>
      <c r="C170" s="272" t="s">
        <v>214</v>
      </c>
      <c r="D170" s="170">
        <v>3000</v>
      </c>
      <c r="E170" s="171">
        <v>783.57</v>
      </c>
      <c r="F170" s="170"/>
      <c r="G170" s="170">
        <v>783.57</v>
      </c>
    </row>
    <row r="171" spans="2:7" ht="12.75">
      <c r="B171" s="5"/>
      <c r="C171" s="272" t="s">
        <v>215</v>
      </c>
      <c r="D171" s="170">
        <f>SUM(D169:D170)</f>
        <v>3962.49</v>
      </c>
      <c r="E171" s="171">
        <f>SUM(E169:E170)</f>
        <v>1270.91</v>
      </c>
      <c r="F171" s="170">
        <f>SUM(F169:F170)</f>
        <v>475.15</v>
      </c>
      <c r="G171" s="170">
        <f>SUM(G169:G170)</f>
        <v>1746.06</v>
      </c>
    </row>
    <row r="172" spans="2:7" ht="12.75">
      <c r="B172" s="5"/>
      <c r="C172" s="272"/>
      <c r="D172" s="170"/>
      <c r="E172" s="171"/>
      <c r="F172" s="170"/>
      <c r="G172" s="170"/>
    </row>
    <row r="173" spans="1:7" ht="12.75">
      <c r="A173" s="4">
        <v>3010600</v>
      </c>
      <c r="B173" s="5" t="s">
        <v>252</v>
      </c>
      <c r="C173" s="272" t="s">
        <v>213</v>
      </c>
      <c r="D173" s="170"/>
      <c r="E173" s="171"/>
      <c r="F173" s="170"/>
      <c r="G173" s="170"/>
    </row>
    <row r="174" spans="2:7" ht="12.75">
      <c r="B174" s="5"/>
      <c r="C174" s="272" t="s">
        <v>214</v>
      </c>
      <c r="D174" s="170">
        <v>7882</v>
      </c>
      <c r="E174" s="171">
        <v>7882</v>
      </c>
      <c r="F174" s="170"/>
      <c r="G174" s="170">
        <v>7882</v>
      </c>
    </row>
    <row r="175" spans="2:7" ht="12.75">
      <c r="B175" s="5"/>
      <c r="C175" s="272" t="s">
        <v>215</v>
      </c>
      <c r="D175" s="171">
        <f>SUM(D174)</f>
        <v>7882</v>
      </c>
      <c r="E175" s="171">
        <f>SUM(E174)</f>
        <v>7882</v>
      </c>
      <c r="F175" s="170"/>
      <c r="G175" s="170">
        <f>SUM(G174)</f>
        <v>7882</v>
      </c>
    </row>
    <row r="176" spans="2:7" ht="12.75">
      <c r="B176" s="5"/>
      <c r="C176" s="272"/>
      <c r="D176" s="171"/>
      <c r="E176" s="171"/>
      <c r="F176" s="170"/>
      <c r="G176" s="170"/>
    </row>
    <row r="177" spans="1:7" ht="12.75">
      <c r="A177" s="4">
        <v>3010620</v>
      </c>
      <c r="B177" s="5" t="s">
        <v>286</v>
      </c>
      <c r="C177" s="272" t="s">
        <v>213</v>
      </c>
      <c r="D177" s="171"/>
      <c r="E177" s="171"/>
      <c r="F177" s="170"/>
      <c r="G177" s="170"/>
    </row>
    <row r="178" spans="2:7" ht="12.75">
      <c r="B178" s="5"/>
      <c r="C178" s="272" t="s">
        <v>214</v>
      </c>
      <c r="D178" s="171">
        <v>2500</v>
      </c>
      <c r="E178" s="171"/>
      <c r="F178" s="170"/>
      <c r="G178" s="170"/>
    </row>
    <row r="179" spans="2:7" ht="12.75">
      <c r="B179" s="5"/>
      <c r="C179" s="272" t="s">
        <v>215</v>
      </c>
      <c r="D179" s="171">
        <f>SUM(D177,D178)</f>
        <v>2500</v>
      </c>
      <c r="E179" s="171"/>
      <c r="F179" s="170"/>
      <c r="G179" s="170"/>
    </row>
    <row r="180" spans="2:7" ht="12.75">
      <c r="B180" s="5"/>
      <c r="C180" s="272"/>
      <c r="D180" s="170"/>
      <c r="E180" s="171"/>
      <c r="F180" s="170"/>
      <c r="G180" s="170"/>
    </row>
    <row r="181" spans="1:7" ht="12.75">
      <c r="A181" s="4">
        <v>3010650</v>
      </c>
      <c r="B181" s="5" t="s">
        <v>250</v>
      </c>
      <c r="C181" s="272" t="s">
        <v>213</v>
      </c>
      <c r="D181" s="170">
        <v>648.01</v>
      </c>
      <c r="E181" s="171">
        <v>648.01</v>
      </c>
      <c r="F181" s="170"/>
      <c r="G181" s="170">
        <v>648.01</v>
      </c>
    </row>
    <row r="182" spans="2:7" ht="12.75">
      <c r="B182" s="5"/>
      <c r="C182" s="272" t="s">
        <v>214</v>
      </c>
      <c r="D182" s="170">
        <v>46603.18</v>
      </c>
      <c r="E182" s="171">
        <v>40920.01</v>
      </c>
      <c r="F182" s="170">
        <v>180.32</v>
      </c>
      <c r="G182" s="170">
        <v>41100.33</v>
      </c>
    </row>
    <row r="183" spans="2:7" ht="12.75">
      <c r="B183" s="5"/>
      <c r="C183" s="272" t="s">
        <v>215</v>
      </c>
      <c r="D183" s="170">
        <f>SUM(D181:D182)</f>
        <v>47251.19</v>
      </c>
      <c r="E183" s="171">
        <f>SUM(E181:E182)</f>
        <v>41568.020000000004</v>
      </c>
      <c r="F183" s="170">
        <f>SUM(F182)</f>
        <v>180.32</v>
      </c>
      <c r="G183" s="170">
        <f>SUM(G181:G182)</f>
        <v>41748.340000000004</v>
      </c>
    </row>
    <row r="184" spans="2:7" ht="12.75">
      <c r="B184" s="5"/>
      <c r="C184" s="272"/>
      <c r="D184" s="170"/>
      <c r="E184" s="171"/>
      <c r="F184" s="170"/>
      <c r="G184" s="170"/>
    </row>
    <row r="185" spans="1:7" ht="12.75">
      <c r="A185" s="4">
        <v>3010680</v>
      </c>
      <c r="B185" s="5" t="s">
        <v>251</v>
      </c>
      <c r="C185" s="272" t="s">
        <v>213</v>
      </c>
      <c r="D185" s="170">
        <v>59132.1</v>
      </c>
      <c r="E185" s="171">
        <v>52337.27</v>
      </c>
      <c r="F185" s="170"/>
      <c r="G185" s="170">
        <v>52337.27</v>
      </c>
    </row>
    <row r="186" spans="2:7" ht="12.75">
      <c r="B186" s="5"/>
      <c r="C186" s="272" t="s">
        <v>214</v>
      </c>
      <c r="D186" s="170">
        <v>59855.94</v>
      </c>
      <c r="E186" s="171"/>
      <c r="F186" s="170">
        <v>60693.54</v>
      </c>
      <c r="G186" s="170">
        <v>60693.54</v>
      </c>
    </row>
    <row r="187" spans="2:7" ht="12.75">
      <c r="B187" s="5"/>
      <c r="C187" s="272" t="s">
        <v>215</v>
      </c>
      <c r="D187" s="170">
        <f>SUM(D185:D186)</f>
        <v>118988.04000000001</v>
      </c>
      <c r="E187" s="171">
        <f>SUM(E185:E186)</f>
        <v>52337.27</v>
      </c>
      <c r="F187" s="170">
        <f>SUM(F185:F186)</f>
        <v>60693.54</v>
      </c>
      <c r="G187" s="170">
        <f>SUM(G185:G186)</f>
        <v>113030.81</v>
      </c>
    </row>
    <row r="188" spans="2:7" ht="12.75">
      <c r="B188" s="5"/>
      <c r="C188" s="272"/>
      <c r="D188" s="170"/>
      <c r="E188" s="171"/>
      <c r="F188" s="170"/>
      <c r="G188" s="170"/>
    </row>
    <row r="189" spans="1:7" ht="12.75">
      <c r="A189" s="4">
        <v>3010730</v>
      </c>
      <c r="B189" s="5" t="s">
        <v>253</v>
      </c>
      <c r="C189" s="272" t="s">
        <v>213</v>
      </c>
      <c r="D189" s="170">
        <v>14368.61</v>
      </c>
      <c r="E189" s="171">
        <v>1823.83</v>
      </c>
      <c r="F189" s="170">
        <v>12544.78</v>
      </c>
      <c r="G189" s="170">
        <v>14368.61</v>
      </c>
    </row>
    <row r="190" spans="2:7" ht="12.75">
      <c r="B190" s="5"/>
      <c r="C190" s="272" t="s">
        <v>214</v>
      </c>
      <c r="D190" s="170">
        <v>9000</v>
      </c>
      <c r="E190" s="171">
        <v>6548.79</v>
      </c>
      <c r="F190" s="170">
        <v>1291.77</v>
      </c>
      <c r="G190" s="170">
        <v>7840.56</v>
      </c>
    </row>
    <row r="191" spans="2:7" ht="12.75">
      <c r="B191" s="5"/>
      <c r="C191" s="272" t="s">
        <v>215</v>
      </c>
      <c r="D191" s="170">
        <f>SUM(D189:D190)</f>
        <v>23368.61</v>
      </c>
      <c r="E191" s="171">
        <f>SUM(E189:E190)</f>
        <v>8372.619999999999</v>
      </c>
      <c r="F191" s="170">
        <f>SUM(F189:F190)</f>
        <v>13836.550000000001</v>
      </c>
      <c r="G191" s="170">
        <f>SUM(G189:G190)</f>
        <v>22209.170000000002</v>
      </c>
    </row>
    <row r="192" spans="2:7" ht="12.75">
      <c r="B192" s="5"/>
      <c r="C192" s="272"/>
      <c r="D192" s="170"/>
      <c r="E192" s="171"/>
      <c r="F192" s="170"/>
      <c r="G192" s="170"/>
    </row>
    <row r="193" spans="1:7" ht="12.75">
      <c r="A193" s="4">
        <v>3010740</v>
      </c>
      <c r="B193" s="5" t="s">
        <v>254</v>
      </c>
      <c r="C193" s="272" t="s">
        <v>213</v>
      </c>
      <c r="D193" s="170">
        <v>7754.44</v>
      </c>
      <c r="E193" s="171">
        <v>3204.44</v>
      </c>
      <c r="F193" s="170">
        <v>4550</v>
      </c>
      <c r="G193" s="170">
        <v>7754.44</v>
      </c>
    </row>
    <row r="194" spans="2:7" ht="12.75">
      <c r="B194" s="5"/>
      <c r="C194" s="272" t="s">
        <v>214</v>
      </c>
      <c r="D194" s="170">
        <v>27922.59</v>
      </c>
      <c r="E194" s="171">
        <v>24289.36</v>
      </c>
      <c r="F194" s="170">
        <v>2266</v>
      </c>
      <c r="G194" s="170">
        <v>26555.36</v>
      </c>
    </row>
    <row r="195" spans="2:7" ht="12.75">
      <c r="B195" s="5"/>
      <c r="C195" s="272" t="s">
        <v>215</v>
      </c>
      <c r="D195" s="170">
        <f>SUM(D193:D194)</f>
        <v>35677.03</v>
      </c>
      <c r="E195" s="171">
        <f>SUM(E193:E194)</f>
        <v>27493.8</v>
      </c>
      <c r="F195" s="170">
        <f>SUM(F193:F194)</f>
        <v>6816</v>
      </c>
      <c r="G195" s="170">
        <f>SUM(G193:G194)</f>
        <v>34309.8</v>
      </c>
    </row>
    <row r="196" spans="2:7" ht="12.75">
      <c r="B196" s="5"/>
      <c r="C196" s="272"/>
      <c r="D196" s="170"/>
      <c r="E196" s="171"/>
      <c r="F196" s="170"/>
      <c r="G196" s="170"/>
    </row>
    <row r="197" spans="1:7" ht="12.75">
      <c r="A197" s="4">
        <v>3010810</v>
      </c>
      <c r="B197" s="5" t="s">
        <v>255</v>
      </c>
      <c r="C197" s="272" t="s">
        <v>213</v>
      </c>
      <c r="D197" s="170">
        <v>1485.8</v>
      </c>
      <c r="E197" s="171">
        <v>1380.04</v>
      </c>
      <c r="F197" s="170"/>
      <c r="G197" s="170">
        <v>1380.04</v>
      </c>
    </row>
    <row r="198" spans="2:7" ht="12.75">
      <c r="B198" s="5"/>
      <c r="C198" s="272" t="s">
        <v>214</v>
      </c>
      <c r="D198" s="170">
        <v>1600</v>
      </c>
      <c r="E198" s="171"/>
      <c r="F198" s="170">
        <v>1600</v>
      </c>
      <c r="G198" s="170">
        <v>1600</v>
      </c>
    </row>
    <row r="199" spans="2:7" ht="12.75">
      <c r="B199" s="5"/>
      <c r="C199" s="272" t="s">
        <v>215</v>
      </c>
      <c r="D199" s="170">
        <f>SUM(D197:D198)</f>
        <v>3085.8</v>
      </c>
      <c r="E199" s="171">
        <f>SUM(E197:E198)</f>
        <v>1380.04</v>
      </c>
      <c r="F199" s="170">
        <f>SUM(F197:F198)</f>
        <v>1600</v>
      </c>
      <c r="G199" s="170">
        <f>SUM(G197:G198)</f>
        <v>2980.04</v>
      </c>
    </row>
    <row r="200" spans="2:7" ht="12.75">
      <c r="B200" s="5"/>
      <c r="C200" s="272"/>
      <c r="D200" s="170"/>
      <c r="E200" s="171"/>
      <c r="F200" s="170"/>
      <c r="G200" s="170"/>
    </row>
    <row r="201" spans="2:7" ht="15.75">
      <c r="B201" s="27" t="s">
        <v>33</v>
      </c>
      <c r="C201" s="272" t="s">
        <v>213</v>
      </c>
      <c r="D201" s="175">
        <f>SUM(D129+D133+D137+D141+D145+D149+D157+D161+D165+D169+D173+D181+D185+D189+D193+D197)</f>
        <v>265577.95</v>
      </c>
      <c r="E201" s="175">
        <f>SUM(E129+E133+E137+E141+E145+E149+E157+E161+E165+E169+E173+E181+E185+E189+E193+E197)</f>
        <v>115344.97999999998</v>
      </c>
      <c r="F201" s="175">
        <f>SUM(F129+F133+F137+F141+F145+F149+F157+F161+F165+F169+F173+F181+F185+F189+F193+F197)</f>
        <v>123369.84999999999</v>
      </c>
      <c r="G201" s="175">
        <f>SUM(G129+G133+G137+G141+G145+G149+G157+G165+G169+G173+G181+G185+G189+G193+G197)</f>
        <v>238714.83</v>
      </c>
    </row>
    <row r="202" spans="2:7" ht="15.75">
      <c r="B202" s="27" t="s">
        <v>33</v>
      </c>
      <c r="C202" s="272" t="s">
        <v>214</v>
      </c>
      <c r="D202" s="175">
        <f>SUM(D130+D134+D138+D142+D146+D150+D158+D162+D166+D170+D174+D178+D182+D186+D190+D194+D198+D154)</f>
        <v>418622.95</v>
      </c>
      <c r="E202" s="175">
        <f>SUM(E130+E134+E138+E142+E146+E150+E158+E162+E166+E170+E174+E178+E182+E186+E190+E194+E198+E154)</f>
        <v>195914.38</v>
      </c>
      <c r="F202" s="175">
        <f>SUM(F130+F134+F138+F142+F146+F150+F158+F162+F166+F170+F174+F182+F186+F190+F194+F198)</f>
        <v>103436.3</v>
      </c>
      <c r="G202" s="175">
        <f>SUM(G130+G134+G138+G142+G146+G150+G158+G162+G166+G170+G174+G182+G186+G190+G194+G198+G154)</f>
        <v>299350.68</v>
      </c>
    </row>
    <row r="203" spans="2:7" ht="15.75">
      <c r="B203" s="27" t="s">
        <v>33</v>
      </c>
      <c r="C203" s="272" t="s">
        <v>215</v>
      </c>
      <c r="D203" s="175">
        <f>SUM(D201:D202)</f>
        <v>684200.9</v>
      </c>
      <c r="E203" s="175">
        <f>SUM(E201:E202)</f>
        <v>311259.36</v>
      </c>
      <c r="F203" s="175">
        <f>SUM(F131+F135+F139+F143+F147+F151+F159+F163+F167+F171+F175+F183+F187+F191+F195+F199)</f>
        <v>226806.15</v>
      </c>
      <c r="G203" s="175">
        <f>SUM(G201:G202)</f>
        <v>538065.51</v>
      </c>
    </row>
    <row r="204" spans="2:8" ht="15.75">
      <c r="B204" s="13"/>
      <c r="C204" s="282"/>
      <c r="D204" s="170"/>
      <c r="E204" s="171"/>
      <c r="F204" s="170"/>
      <c r="G204" s="184"/>
      <c r="H204" s="114"/>
    </row>
    <row r="205" spans="2:8" ht="15.75">
      <c r="B205" s="9" t="s">
        <v>13</v>
      </c>
      <c r="C205" s="9"/>
      <c r="D205" s="170"/>
      <c r="E205" s="171"/>
      <c r="F205" s="170"/>
      <c r="G205" s="170"/>
      <c r="H205" s="114"/>
    </row>
    <row r="206" spans="2:8" ht="15.75">
      <c r="B206" s="8" t="s">
        <v>34</v>
      </c>
      <c r="C206" s="8"/>
      <c r="D206" s="170"/>
      <c r="E206" s="171"/>
      <c r="F206" s="170"/>
      <c r="G206" s="170"/>
      <c r="H206" s="114"/>
    </row>
    <row r="207" spans="4:7" ht="12.75">
      <c r="D207" s="170"/>
      <c r="E207" s="171"/>
      <c r="F207" s="170"/>
      <c r="G207" s="170"/>
    </row>
    <row r="208" spans="1:7" ht="12.75">
      <c r="A208" s="4">
        <v>3020860</v>
      </c>
      <c r="B208" s="5" t="s">
        <v>256</v>
      </c>
      <c r="C208" s="272" t="s">
        <v>213</v>
      </c>
      <c r="D208" s="170">
        <v>32111.08</v>
      </c>
      <c r="E208" s="171">
        <v>10612.23</v>
      </c>
      <c r="F208" s="170">
        <v>21752.71</v>
      </c>
      <c r="G208" s="170">
        <v>32364.94</v>
      </c>
    </row>
    <row r="209" spans="2:7" ht="12.75">
      <c r="B209" s="5"/>
      <c r="C209" s="272" t="s">
        <v>214</v>
      </c>
      <c r="D209" s="170">
        <v>39132.87</v>
      </c>
      <c r="E209" s="171">
        <v>33676.1</v>
      </c>
      <c r="F209" s="170">
        <v>5608.12</v>
      </c>
      <c r="G209" s="170">
        <v>39284.22</v>
      </c>
    </row>
    <row r="210" spans="2:7" ht="12.75">
      <c r="B210" s="5"/>
      <c r="C210" s="272" t="s">
        <v>215</v>
      </c>
      <c r="D210" s="170">
        <f>SUM(D208:D209)</f>
        <v>71243.95000000001</v>
      </c>
      <c r="E210" s="171">
        <f>SUM(E208:E209)</f>
        <v>44288.33</v>
      </c>
      <c r="F210" s="171">
        <f>SUM(F208:F209)</f>
        <v>27360.829999999998</v>
      </c>
      <c r="G210" s="170">
        <f>SUM(G208:G209)</f>
        <v>71649.16</v>
      </c>
    </row>
    <row r="211" spans="2:7" ht="12.75">
      <c r="B211" s="5"/>
      <c r="C211" s="272"/>
      <c r="D211" s="170"/>
      <c r="E211" s="171"/>
      <c r="F211" s="171"/>
      <c r="G211" s="170"/>
    </row>
    <row r="212" spans="1:7" ht="12.75">
      <c r="A212" s="4">
        <v>3020880</v>
      </c>
      <c r="B212" s="5" t="s">
        <v>287</v>
      </c>
      <c r="C212" s="272" t="s">
        <v>213</v>
      </c>
      <c r="D212" s="170"/>
      <c r="E212" s="171"/>
      <c r="F212" s="171"/>
      <c r="G212" s="170"/>
    </row>
    <row r="213" spans="2:7" ht="12.75">
      <c r="B213" s="5"/>
      <c r="C213" s="272" t="s">
        <v>214</v>
      </c>
      <c r="D213" s="170">
        <v>71145.69</v>
      </c>
      <c r="E213" s="171">
        <v>67407.63</v>
      </c>
      <c r="F213" s="171">
        <v>3738.06</v>
      </c>
      <c r="G213" s="170">
        <v>71145.69</v>
      </c>
    </row>
    <row r="214" spans="2:7" ht="12.75">
      <c r="B214" s="5"/>
      <c r="C214" s="272" t="s">
        <v>215</v>
      </c>
      <c r="D214" s="170">
        <f>SUM(D212:D213)</f>
        <v>71145.69</v>
      </c>
      <c r="E214" s="170">
        <f>SUM(E212:E213)</f>
        <v>67407.63</v>
      </c>
      <c r="F214" s="170">
        <f>SUM(F212:F213)</f>
        <v>3738.06</v>
      </c>
      <c r="G214" s="170">
        <f>SUM(G212:G213)</f>
        <v>71145.69</v>
      </c>
    </row>
    <row r="215" spans="2:7" ht="12.75">
      <c r="B215" s="5"/>
      <c r="C215" s="272"/>
      <c r="D215" s="170"/>
      <c r="E215" s="171"/>
      <c r="F215" s="170"/>
      <c r="G215" s="170"/>
    </row>
    <row r="216" spans="2:7" ht="15.75">
      <c r="B216" s="27" t="s">
        <v>15</v>
      </c>
      <c r="C216" s="272" t="s">
        <v>213</v>
      </c>
      <c r="D216" s="175">
        <f>SUM(D208)</f>
        <v>32111.08</v>
      </c>
      <c r="E216" s="175">
        <f>SUM(E208)</f>
        <v>10612.23</v>
      </c>
      <c r="F216" s="175">
        <f>SUM(F208)</f>
        <v>21752.71</v>
      </c>
      <c r="G216" s="175">
        <f>SUM(G208)</f>
        <v>32364.94</v>
      </c>
    </row>
    <row r="217" spans="2:7" ht="15.75">
      <c r="B217" s="27"/>
      <c r="C217" s="272" t="s">
        <v>214</v>
      </c>
      <c r="D217" s="175">
        <f aca="true" t="shared" si="3" ref="D217:G218">D209+D213</f>
        <v>110278.56</v>
      </c>
      <c r="E217" s="175">
        <f t="shared" si="3"/>
        <v>101083.73000000001</v>
      </c>
      <c r="F217" s="175">
        <f t="shared" si="3"/>
        <v>9346.18</v>
      </c>
      <c r="G217" s="175">
        <f t="shared" si="3"/>
        <v>110429.91</v>
      </c>
    </row>
    <row r="218" spans="2:7" ht="15.75">
      <c r="B218" s="27"/>
      <c r="C218" s="272" t="s">
        <v>215</v>
      </c>
      <c r="D218" s="175">
        <f t="shared" si="3"/>
        <v>142389.64</v>
      </c>
      <c r="E218" s="175">
        <f t="shared" si="3"/>
        <v>111695.96</v>
      </c>
      <c r="F218" s="175">
        <f t="shared" si="3"/>
        <v>31098.89</v>
      </c>
      <c r="G218" s="175">
        <f t="shared" si="3"/>
        <v>142794.85</v>
      </c>
    </row>
    <row r="219" spans="4:8" ht="15.75">
      <c r="D219" s="170"/>
      <c r="E219" s="171"/>
      <c r="F219" s="170"/>
      <c r="G219" s="172"/>
      <c r="H219" s="114"/>
    </row>
    <row r="220" spans="2:8" ht="15.75">
      <c r="B220" s="9" t="s">
        <v>16</v>
      </c>
      <c r="C220" s="9"/>
      <c r="D220" s="170"/>
      <c r="E220" s="171"/>
      <c r="F220" s="170"/>
      <c r="G220" s="170"/>
      <c r="H220" s="114"/>
    </row>
    <row r="221" spans="2:8" ht="15.75">
      <c r="B221" s="8" t="s">
        <v>35</v>
      </c>
      <c r="C221" s="8"/>
      <c r="D221" s="185"/>
      <c r="E221" s="186"/>
      <c r="F221" s="185"/>
      <c r="G221" s="185"/>
      <c r="H221" s="114"/>
    </row>
    <row r="222" spans="4:7" ht="12.75">
      <c r="D222" s="170"/>
      <c r="E222" s="171"/>
      <c r="F222" s="170"/>
      <c r="G222" s="170"/>
    </row>
    <row r="223" spans="1:7" ht="12.75">
      <c r="A223" s="4">
        <v>3030890</v>
      </c>
      <c r="B223" s="6" t="s">
        <v>257</v>
      </c>
      <c r="C223" s="272" t="s">
        <v>213</v>
      </c>
      <c r="D223" s="170">
        <v>721.16</v>
      </c>
      <c r="E223" s="171">
        <v>721.16</v>
      </c>
      <c r="F223" s="170"/>
      <c r="G223" s="170">
        <v>721.16</v>
      </c>
    </row>
    <row r="224" spans="2:8" ht="12.75">
      <c r="B224" s="6"/>
      <c r="C224" s="272" t="s">
        <v>214</v>
      </c>
      <c r="D224" s="170">
        <v>1500</v>
      </c>
      <c r="E224" s="171">
        <v>813.26</v>
      </c>
      <c r="F224" s="170">
        <v>364.48</v>
      </c>
      <c r="G224" s="170">
        <v>1177.74</v>
      </c>
      <c r="H224" s="115"/>
    </row>
    <row r="225" spans="2:7" ht="12.75">
      <c r="B225" s="6"/>
      <c r="C225" s="272" t="s">
        <v>215</v>
      </c>
      <c r="D225" s="170">
        <f>SUM(D223:D224)</f>
        <v>2221.16</v>
      </c>
      <c r="E225" s="171">
        <f>SUM(E223:E224)</f>
        <v>1534.42</v>
      </c>
      <c r="F225" s="170">
        <f>SUM(F223:F224)</f>
        <v>364.48</v>
      </c>
      <c r="G225" s="170">
        <f>SUM(G223:G224)</f>
        <v>1898.9</v>
      </c>
    </row>
    <row r="226" spans="2:7" ht="12.75">
      <c r="B226" s="6"/>
      <c r="C226" s="272"/>
      <c r="D226" s="170"/>
      <c r="E226" s="171"/>
      <c r="F226" s="170"/>
      <c r="G226" s="170"/>
    </row>
    <row r="227" spans="1:7" ht="12.75">
      <c r="A227" s="4">
        <v>3030900</v>
      </c>
      <c r="B227" s="6" t="s">
        <v>259</v>
      </c>
      <c r="C227" s="272" t="s">
        <v>213</v>
      </c>
      <c r="D227" s="170">
        <v>2844.46</v>
      </c>
      <c r="E227" s="171">
        <v>2844.46</v>
      </c>
      <c r="F227" s="176"/>
      <c r="G227" s="172">
        <v>2844.46</v>
      </c>
    </row>
    <row r="228" spans="2:7" ht="12.75">
      <c r="B228" s="6"/>
      <c r="C228" s="272" t="s">
        <v>214</v>
      </c>
      <c r="D228" s="170">
        <v>5044.02</v>
      </c>
      <c r="E228" s="171">
        <v>2668.83</v>
      </c>
      <c r="F228" s="172">
        <v>2612.69</v>
      </c>
      <c r="G228" s="172">
        <v>5281.52</v>
      </c>
    </row>
    <row r="229" spans="2:8" ht="12.75">
      <c r="B229" s="6"/>
      <c r="C229" s="272" t="s">
        <v>215</v>
      </c>
      <c r="D229" s="171">
        <f>SUM(D228+D227)</f>
        <v>7888.4800000000005</v>
      </c>
      <c r="E229" s="171">
        <f>SUM(E228+E227)</f>
        <v>5513.29</v>
      </c>
      <c r="F229" s="171">
        <f>SUM(F228+F227)</f>
        <v>2612.69</v>
      </c>
      <c r="G229" s="171">
        <f>SUM(G228+G227)</f>
        <v>8125.9800000000005</v>
      </c>
      <c r="H229" s="46"/>
    </row>
    <row r="230" spans="2:8" ht="12.75">
      <c r="B230" s="6"/>
      <c r="C230" s="272"/>
      <c r="D230" s="170"/>
      <c r="E230" s="171"/>
      <c r="F230" s="176"/>
      <c r="G230" s="172"/>
      <c r="H230" s="46"/>
    </row>
    <row r="231" spans="2:8" ht="15.75">
      <c r="B231" s="27" t="s">
        <v>17</v>
      </c>
      <c r="C231" s="272" t="s">
        <v>213</v>
      </c>
      <c r="D231" s="175">
        <f>(D223+D227)</f>
        <v>3565.62</v>
      </c>
      <c r="E231" s="175">
        <f>SUM(E223+E227)</f>
        <v>3565.62</v>
      </c>
      <c r="F231" s="175"/>
      <c r="G231" s="175">
        <f>SUM(G223+G227)</f>
        <v>3565.62</v>
      </c>
      <c r="H231" s="46"/>
    </row>
    <row r="232" spans="2:8" ht="15.75">
      <c r="B232" s="27"/>
      <c r="C232" s="272" t="s">
        <v>214</v>
      </c>
      <c r="D232" s="175">
        <f>SUM(D224+D228)</f>
        <v>6544.02</v>
      </c>
      <c r="E232" s="175">
        <f>SUM(E224+E228)</f>
        <v>3482.09</v>
      </c>
      <c r="F232" s="175">
        <f>SUM(F224+F228)</f>
        <v>2977.17</v>
      </c>
      <c r="G232" s="175">
        <f>SUM(G224+G228)</f>
        <v>6459.26</v>
      </c>
      <c r="H232" s="46"/>
    </row>
    <row r="233" spans="2:8" ht="15.75">
      <c r="B233" s="27"/>
      <c r="C233" s="272" t="s">
        <v>215</v>
      </c>
      <c r="D233" s="175">
        <f>SUM(D225+D229)</f>
        <v>10109.64</v>
      </c>
      <c r="E233" s="175">
        <f>SUM(E225+E229)</f>
        <v>7047.71</v>
      </c>
      <c r="F233" s="175">
        <f>SUM(F225+F229)</f>
        <v>2977.17</v>
      </c>
      <c r="G233" s="175">
        <f>SUM(G225+G229)</f>
        <v>10024.880000000001</v>
      </c>
      <c r="H233" s="115"/>
    </row>
    <row r="234" spans="2:8" ht="15.75">
      <c r="B234" s="14"/>
      <c r="C234" s="12"/>
      <c r="D234" s="184"/>
      <c r="E234" s="187"/>
      <c r="F234" s="184"/>
      <c r="G234" s="184"/>
      <c r="H234" s="115"/>
    </row>
    <row r="235" spans="2:8" ht="15.75">
      <c r="B235" s="9" t="s">
        <v>27</v>
      </c>
      <c r="C235" s="9"/>
      <c r="D235" s="182"/>
      <c r="E235" s="183"/>
      <c r="F235" s="182"/>
      <c r="G235" s="182"/>
      <c r="H235" s="115"/>
    </row>
    <row r="236" spans="2:8" ht="12.75" customHeight="1">
      <c r="B236" s="8" t="s">
        <v>36</v>
      </c>
      <c r="C236" s="8"/>
      <c r="D236" s="182"/>
      <c r="E236" s="183"/>
      <c r="F236" s="182"/>
      <c r="G236" s="182"/>
      <c r="H236" s="2"/>
    </row>
    <row r="237" spans="2:8" ht="12.75" customHeight="1">
      <c r="B237" s="8"/>
      <c r="C237" s="8"/>
      <c r="D237" s="182"/>
      <c r="E237" s="183"/>
      <c r="F237" s="182"/>
      <c r="G237" s="182"/>
      <c r="H237" s="2"/>
    </row>
    <row r="238" spans="1:8" ht="15.75">
      <c r="A238" s="4">
        <v>3050940</v>
      </c>
      <c r="B238" s="11" t="s">
        <v>258</v>
      </c>
      <c r="C238" s="272" t="s">
        <v>213</v>
      </c>
      <c r="D238" s="170">
        <v>3203.3</v>
      </c>
      <c r="E238" s="171">
        <v>2686.84</v>
      </c>
      <c r="F238" s="170">
        <v>516.46</v>
      </c>
      <c r="G238" s="172">
        <v>3203.3</v>
      </c>
      <c r="H238" s="49"/>
    </row>
    <row r="239" spans="2:8" ht="12.75" customHeight="1">
      <c r="B239" s="11"/>
      <c r="C239" s="272" t="s">
        <v>214</v>
      </c>
      <c r="D239" s="170">
        <v>76851.61</v>
      </c>
      <c r="E239" s="171">
        <v>53234.51</v>
      </c>
      <c r="F239" s="170">
        <v>14890.84</v>
      </c>
      <c r="G239" s="172">
        <v>68125.35</v>
      </c>
      <c r="H239" s="49"/>
    </row>
    <row r="240" spans="2:7" ht="12.75">
      <c r="B240" s="11"/>
      <c r="C240" s="272" t="s">
        <v>215</v>
      </c>
      <c r="D240" s="170">
        <f>SUM(D238:D239)</f>
        <v>80054.91</v>
      </c>
      <c r="E240" s="171">
        <f>SUM(E238:E239)</f>
        <v>55921.350000000006</v>
      </c>
      <c r="F240" s="170">
        <f>SUM(F238:F239)</f>
        <v>15407.3</v>
      </c>
      <c r="G240" s="172">
        <f>SUM(G238:G239)</f>
        <v>71328.65000000001</v>
      </c>
    </row>
    <row r="241" spans="2:7" ht="12.75">
      <c r="B241" s="11"/>
      <c r="C241" s="272"/>
      <c r="D241" s="170"/>
      <c r="E241" s="171"/>
      <c r="F241" s="170"/>
      <c r="G241" s="172"/>
    </row>
    <row r="242" spans="2:7" ht="15.75">
      <c r="B242" s="27" t="s">
        <v>37</v>
      </c>
      <c r="C242" s="272" t="s">
        <v>213</v>
      </c>
      <c r="D242" s="175">
        <f>SUM(D238)</f>
        <v>3203.3</v>
      </c>
      <c r="E242" s="175">
        <f>SUM(E238)</f>
        <v>2686.84</v>
      </c>
      <c r="F242" s="175">
        <v>516.46</v>
      </c>
      <c r="G242" s="175">
        <f>SUM(G238)</f>
        <v>3203.3</v>
      </c>
    </row>
    <row r="243" spans="2:7" ht="15.75">
      <c r="B243" s="27"/>
      <c r="C243" s="272" t="s">
        <v>214</v>
      </c>
      <c r="D243" s="175">
        <f aca="true" t="shared" si="4" ref="D243:G244">SUM(D239)</f>
        <v>76851.61</v>
      </c>
      <c r="E243" s="175">
        <f t="shared" si="4"/>
        <v>53234.51</v>
      </c>
      <c r="F243" s="175">
        <f t="shared" si="4"/>
        <v>14890.84</v>
      </c>
      <c r="G243" s="175">
        <f t="shared" si="4"/>
        <v>68125.35</v>
      </c>
    </row>
    <row r="244" spans="2:8" ht="15.75">
      <c r="B244" s="27"/>
      <c r="C244" s="272" t="s">
        <v>215</v>
      </c>
      <c r="D244" s="175">
        <f t="shared" si="4"/>
        <v>80054.91</v>
      </c>
      <c r="E244" s="175">
        <f t="shared" si="4"/>
        <v>55921.350000000006</v>
      </c>
      <c r="F244" s="175">
        <f t="shared" si="4"/>
        <v>15407.3</v>
      </c>
      <c r="G244" s="175">
        <f t="shared" si="4"/>
        <v>71328.65000000001</v>
      </c>
      <c r="H244" s="114"/>
    </row>
    <row r="245" spans="2:8" ht="15.75">
      <c r="B245" s="27"/>
      <c r="C245" s="20"/>
      <c r="D245" s="179"/>
      <c r="E245" s="180"/>
      <c r="F245" s="179"/>
      <c r="G245" s="179"/>
      <c r="H245" s="114"/>
    </row>
    <row r="246" spans="2:8" ht="15.75">
      <c r="B246" s="27"/>
      <c r="C246" s="20"/>
      <c r="D246" s="179"/>
      <c r="E246" s="180"/>
      <c r="F246" s="179"/>
      <c r="G246" s="179"/>
      <c r="H246" s="114"/>
    </row>
    <row r="247" spans="2:8" ht="12.75" customHeight="1">
      <c r="B247" s="23" t="s">
        <v>6</v>
      </c>
      <c r="C247" s="23"/>
      <c r="D247" s="179"/>
      <c r="E247" s="180"/>
      <c r="F247" s="179"/>
      <c r="G247" s="179"/>
      <c r="H247" s="114"/>
    </row>
    <row r="248" spans="2:8" ht="18.75">
      <c r="B248" s="24" t="s">
        <v>31</v>
      </c>
      <c r="C248" s="272" t="s">
        <v>213</v>
      </c>
      <c r="D248" s="28">
        <f>(D242+D231+D216+D201)</f>
        <v>304457.95</v>
      </c>
      <c r="E248" s="28">
        <f>(E242+E231+E216+E201)</f>
        <v>132209.66999999998</v>
      </c>
      <c r="F248" s="28">
        <f>(F242+F216+F201)</f>
        <v>145639.02</v>
      </c>
      <c r="G248" s="28">
        <f>G242+G231+G216+G201</f>
        <v>277848.69</v>
      </c>
      <c r="H248" s="114"/>
    </row>
    <row r="249" spans="2:8" ht="18.75">
      <c r="B249" s="24"/>
      <c r="C249" s="272" t="s">
        <v>214</v>
      </c>
      <c r="D249" s="28">
        <f>(D243+D232+D217+D202)</f>
        <v>612297.14</v>
      </c>
      <c r="E249" s="28">
        <f>(E243+E232+E217+E202)</f>
        <v>353714.71</v>
      </c>
      <c r="F249" s="28">
        <f>F243+F232+F217+F202</f>
        <v>130650.49</v>
      </c>
      <c r="G249" s="28">
        <f>G243+G232+G217+G202</f>
        <v>484365.2</v>
      </c>
      <c r="H249" s="118"/>
    </row>
    <row r="250" spans="2:8" ht="18.75">
      <c r="B250" s="24"/>
      <c r="C250" s="272" t="s">
        <v>215</v>
      </c>
      <c r="D250" s="28">
        <f>SUM(D248:D249)</f>
        <v>916755.0900000001</v>
      </c>
      <c r="E250" s="28">
        <f>SUM(E248:E249)</f>
        <v>485924.38</v>
      </c>
      <c r="F250" s="28">
        <f>SUM(F248:F249)</f>
        <v>276289.51</v>
      </c>
      <c r="G250" s="28">
        <f>SUM(G248:G249)</f>
        <v>762213.89</v>
      </c>
      <c r="H250" s="119"/>
    </row>
    <row r="251" spans="2:8" ht="18.75">
      <c r="B251" s="24"/>
      <c r="C251" s="23"/>
      <c r="D251" s="25"/>
      <c r="E251" s="31"/>
      <c r="F251" s="25"/>
      <c r="G251" s="25"/>
      <c r="H251" s="119"/>
    </row>
    <row r="252" spans="2:8" ht="18.75">
      <c r="B252" s="24"/>
      <c r="C252" s="23"/>
      <c r="D252" s="25"/>
      <c r="E252" s="31"/>
      <c r="F252" s="25"/>
      <c r="G252" s="25"/>
      <c r="H252" s="119"/>
    </row>
    <row r="253" spans="2:8" ht="12.75" customHeight="1">
      <c r="B253" s="29"/>
      <c r="C253" s="23"/>
      <c r="D253" s="170"/>
      <c r="E253" s="171"/>
      <c r="F253" s="170"/>
      <c r="G253" s="170"/>
      <c r="H253" s="117"/>
    </row>
    <row r="254" spans="2:8" ht="12.75" customHeight="1">
      <c r="B254" s="23" t="s">
        <v>7</v>
      </c>
      <c r="C254" s="23"/>
      <c r="D254" s="170"/>
      <c r="E254" s="171"/>
      <c r="F254" s="170"/>
      <c r="G254" s="170"/>
      <c r="H254" s="117"/>
    </row>
    <row r="255" spans="2:7" ht="18.75">
      <c r="B255" s="23" t="s">
        <v>38</v>
      </c>
      <c r="C255" s="23"/>
      <c r="D255" s="185"/>
      <c r="E255" s="186"/>
      <c r="F255" s="185"/>
      <c r="G255" s="185"/>
    </row>
    <row r="256" spans="2:7" ht="18.75">
      <c r="B256" s="23" t="s">
        <v>39</v>
      </c>
      <c r="C256" s="23"/>
      <c r="D256" s="170"/>
      <c r="E256" s="171"/>
      <c r="F256" s="170"/>
      <c r="G256" s="176"/>
    </row>
    <row r="257" spans="2:8" ht="18.75">
      <c r="B257" s="23" t="s">
        <v>40</v>
      </c>
      <c r="C257" s="23"/>
      <c r="D257" s="170"/>
      <c r="E257" s="171"/>
      <c r="F257" s="170"/>
      <c r="G257" s="176"/>
      <c r="H257" s="115"/>
    </row>
    <row r="258" spans="2:7" ht="18.75">
      <c r="B258" s="23"/>
      <c r="C258" s="23"/>
      <c r="D258" s="170"/>
      <c r="E258" s="171"/>
      <c r="F258" s="170"/>
      <c r="G258" s="176"/>
    </row>
    <row r="259" spans="4:7" ht="12.75">
      <c r="D259" s="170"/>
      <c r="E259" s="171"/>
      <c r="F259" s="170"/>
      <c r="G259" s="176"/>
    </row>
    <row r="260" spans="2:7" ht="15.75">
      <c r="B260" s="20" t="s">
        <v>10</v>
      </c>
      <c r="C260" s="20"/>
      <c r="D260" s="170"/>
      <c r="E260" s="171"/>
      <c r="F260" s="170"/>
      <c r="G260" s="176"/>
    </row>
    <row r="261" spans="2:7" ht="15.75">
      <c r="B261" s="18" t="s">
        <v>41</v>
      </c>
      <c r="C261" s="18"/>
      <c r="D261" s="170"/>
      <c r="E261" s="171"/>
      <c r="F261" s="170"/>
      <c r="G261" s="176"/>
    </row>
    <row r="262" spans="4:7" ht="12.75">
      <c r="D262" s="170"/>
      <c r="E262" s="171"/>
      <c r="F262" s="170"/>
      <c r="G262" s="176"/>
    </row>
    <row r="263" spans="2:7" ht="12.75">
      <c r="B263" s="11"/>
      <c r="C263" s="272"/>
      <c r="D263" s="170"/>
      <c r="E263" s="171"/>
      <c r="F263" s="170"/>
      <c r="G263" s="170"/>
    </row>
    <row r="264" spans="1:7" ht="12.75">
      <c r="A264" s="4">
        <v>4010960</v>
      </c>
      <c r="B264" s="11" t="s">
        <v>271</v>
      </c>
      <c r="C264" s="272" t="s">
        <v>213</v>
      </c>
      <c r="D264" s="170">
        <v>1200</v>
      </c>
      <c r="E264" s="171"/>
      <c r="F264" s="170"/>
      <c r="G264" s="170"/>
    </row>
    <row r="265" spans="2:7" ht="12.75">
      <c r="B265" s="11"/>
      <c r="C265" s="272" t="s">
        <v>214</v>
      </c>
      <c r="D265" s="170">
        <v>101645.69</v>
      </c>
      <c r="E265" s="171"/>
      <c r="F265" s="170"/>
      <c r="G265" s="170"/>
    </row>
    <row r="266" spans="2:7" ht="12.75">
      <c r="B266" s="11"/>
      <c r="C266" s="272" t="s">
        <v>215</v>
      </c>
      <c r="D266" s="170">
        <f>SUM(D264:D265)</f>
        <v>102845.69</v>
      </c>
      <c r="E266" s="171">
        <f>SUM(E264:E265)</f>
        <v>0</v>
      </c>
      <c r="F266" s="170">
        <f>SUM(F264:F265)</f>
        <v>0</v>
      </c>
      <c r="G266" s="170">
        <f>SUM(G264:G265)</f>
        <v>0</v>
      </c>
    </row>
    <row r="267" spans="2:7" ht="12.75">
      <c r="B267" s="11"/>
      <c r="C267" s="272"/>
      <c r="D267" s="170"/>
      <c r="E267" s="171"/>
      <c r="F267" s="170"/>
      <c r="G267" s="170"/>
    </row>
    <row r="268" spans="1:7" ht="12.75">
      <c r="A268" s="4">
        <v>4010970</v>
      </c>
      <c r="B268" s="11" t="s">
        <v>272</v>
      </c>
      <c r="C268" s="272" t="s">
        <v>213</v>
      </c>
      <c r="D268" s="170">
        <v>48055.95</v>
      </c>
      <c r="E268" s="171">
        <v>18375.41</v>
      </c>
      <c r="F268" s="170">
        <v>9264.4</v>
      </c>
      <c r="G268" s="170">
        <v>27639.81</v>
      </c>
    </row>
    <row r="269" spans="2:7" ht="12.75">
      <c r="B269" s="11"/>
      <c r="C269" s="272" t="s">
        <v>214</v>
      </c>
      <c r="D269" s="170">
        <v>8500</v>
      </c>
      <c r="E269" s="171">
        <v>8500</v>
      </c>
      <c r="F269" s="170"/>
      <c r="G269" s="170">
        <v>8500</v>
      </c>
    </row>
    <row r="270" spans="2:7" ht="12.75">
      <c r="B270" s="11"/>
      <c r="C270" s="272" t="s">
        <v>215</v>
      </c>
      <c r="D270" s="171">
        <f>SUM(D268:D269)</f>
        <v>56555.95</v>
      </c>
      <c r="E270" s="171">
        <f>SUM(E268:E269)</f>
        <v>26875.41</v>
      </c>
      <c r="F270" s="170">
        <f>SUM(F268:F269)</f>
        <v>9264.4</v>
      </c>
      <c r="G270" s="170">
        <f>SUM(G268:G269)</f>
        <v>36139.81</v>
      </c>
    </row>
    <row r="271" spans="2:7" ht="12.75">
      <c r="B271" s="11"/>
      <c r="C271" s="272"/>
      <c r="D271" s="170"/>
      <c r="E271" s="171"/>
      <c r="F271" s="170"/>
      <c r="G271" s="170"/>
    </row>
    <row r="272" spans="2:7" ht="15.75">
      <c r="B272" s="27" t="s">
        <v>12</v>
      </c>
      <c r="C272" s="272" t="s">
        <v>213</v>
      </c>
      <c r="D272" s="175">
        <f>SUM(+D264+D268)</f>
        <v>49255.95</v>
      </c>
      <c r="E272" s="175">
        <f aca="true" t="shared" si="5" ref="E272:G274">SUM(E264+E268)</f>
        <v>18375.41</v>
      </c>
      <c r="F272" s="175">
        <f t="shared" si="5"/>
        <v>9264.4</v>
      </c>
      <c r="G272" s="175">
        <f t="shared" si="5"/>
        <v>27639.81</v>
      </c>
    </row>
    <row r="273" spans="2:7" ht="15.75">
      <c r="B273" s="27"/>
      <c r="C273" s="272" t="s">
        <v>214</v>
      </c>
      <c r="D273" s="175">
        <f>SUM(D265+D269)</f>
        <v>110145.69</v>
      </c>
      <c r="E273" s="175">
        <f t="shared" si="5"/>
        <v>8500</v>
      </c>
      <c r="F273" s="175">
        <f t="shared" si="5"/>
        <v>0</v>
      </c>
      <c r="G273" s="175">
        <f t="shared" si="5"/>
        <v>8500</v>
      </c>
    </row>
    <row r="274" spans="2:8" ht="15.75">
      <c r="B274" s="27"/>
      <c r="C274" s="272" t="s">
        <v>215</v>
      </c>
      <c r="D274" s="175">
        <f>SUM(D266+D270)</f>
        <v>159401.64</v>
      </c>
      <c r="E274" s="175">
        <f t="shared" si="5"/>
        <v>26875.41</v>
      </c>
      <c r="F274" s="175">
        <f t="shared" si="5"/>
        <v>9264.4</v>
      </c>
      <c r="G274" s="175">
        <f t="shared" si="5"/>
        <v>36139.81</v>
      </c>
      <c r="H274" s="114"/>
    </row>
    <row r="275" spans="4:8" ht="15.75">
      <c r="D275" s="184"/>
      <c r="E275" s="187"/>
      <c r="F275" s="184"/>
      <c r="G275" s="184"/>
      <c r="H275" s="114"/>
    </row>
    <row r="276" spans="2:8" ht="15.75">
      <c r="B276" s="20" t="s">
        <v>13</v>
      </c>
      <c r="C276" s="20"/>
      <c r="D276" s="184"/>
      <c r="E276" s="187"/>
      <c r="F276" s="184"/>
      <c r="G276" s="184"/>
      <c r="H276" s="114"/>
    </row>
    <row r="277" spans="2:7" ht="15.75">
      <c r="B277" s="18" t="s">
        <v>42</v>
      </c>
      <c r="C277" s="18"/>
      <c r="D277" s="184"/>
      <c r="E277" s="187"/>
      <c r="F277" s="184"/>
      <c r="G277" s="184"/>
    </row>
    <row r="278" spans="4:7" ht="12.75">
      <c r="D278" s="170"/>
      <c r="E278" s="171"/>
      <c r="F278" s="170"/>
      <c r="G278" s="170"/>
    </row>
    <row r="279" spans="1:8" ht="12.75">
      <c r="A279" s="4">
        <v>4020990</v>
      </c>
      <c r="B279" s="11" t="s">
        <v>273</v>
      </c>
      <c r="C279" s="272" t="s">
        <v>213</v>
      </c>
      <c r="D279" s="170"/>
      <c r="E279" s="171"/>
      <c r="F279" s="170"/>
      <c r="G279" s="170"/>
      <c r="H279" s="115"/>
    </row>
    <row r="280" spans="2:7" ht="12.75">
      <c r="B280" s="11"/>
      <c r="C280" s="272" t="s">
        <v>214</v>
      </c>
      <c r="D280" s="170">
        <v>27952.88</v>
      </c>
      <c r="E280" s="171">
        <v>27974.61</v>
      </c>
      <c r="F280" s="170"/>
      <c r="G280" s="170">
        <v>27974.61</v>
      </c>
    </row>
    <row r="281" spans="2:8" ht="12.75">
      <c r="B281" s="11"/>
      <c r="C281" s="272" t="s">
        <v>215</v>
      </c>
      <c r="D281" s="170">
        <f>SUM(D279:D280)</f>
        <v>27952.88</v>
      </c>
      <c r="E281" s="171">
        <f>SUM(E279:E280)</f>
        <v>27974.61</v>
      </c>
      <c r="F281" s="170">
        <f>SUM(F279:F280)</f>
        <v>0</v>
      </c>
      <c r="G281" s="170">
        <f>SUM(G279:G280)</f>
        <v>27974.61</v>
      </c>
      <c r="H281" s="35"/>
    </row>
    <row r="282" spans="2:8" ht="12.75">
      <c r="B282" s="11"/>
      <c r="C282" s="272"/>
      <c r="D282" s="170"/>
      <c r="E282" s="171"/>
      <c r="F282" s="170"/>
      <c r="G282" s="170"/>
      <c r="H282" s="35"/>
    </row>
    <row r="283" spans="1:8" ht="12.75">
      <c r="A283" s="4">
        <v>4021000</v>
      </c>
      <c r="B283" s="11" t="s">
        <v>278</v>
      </c>
      <c r="C283" s="272" t="s">
        <v>213</v>
      </c>
      <c r="D283" s="170">
        <v>160253.13</v>
      </c>
      <c r="E283" s="171">
        <v>155019.71</v>
      </c>
      <c r="F283" s="170"/>
      <c r="G283" s="170">
        <v>155019.71</v>
      </c>
      <c r="H283" s="35"/>
    </row>
    <row r="284" spans="2:8" ht="12.75">
      <c r="B284" s="11"/>
      <c r="C284" s="272" t="s">
        <v>214</v>
      </c>
      <c r="D284" s="170"/>
      <c r="E284" s="171"/>
      <c r="F284" s="170"/>
      <c r="G284" s="170"/>
      <c r="H284" s="35"/>
    </row>
    <row r="285" spans="2:8" ht="12.75">
      <c r="B285" s="11"/>
      <c r="C285" s="272" t="s">
        <v>215</v>
      </c>
      <c r="D285" s="170">
        <f>SUM(D283:D284)</f>
        <v>160253.13</v>
      </c>
      <c r="E285" s="171">
        <f>SUM(E283:E284)</f>
        <v>155019.71</v>
      </c>
      <c r="F285" s="170">
        <f>SUM(F283:F284)</f>
        <v>0</v>
      </c>
      <c r="G285" s="170">
        <f>SUM(G283:G284)</f>
        <v>155019.71</v>
      </c>
      <c r="H285" s="35"/>
    </row>
    <row r="286" spans="2:8" ht="12.75">
      <c r="B286" s="11"/>
      <c r="C286" s="272"/>
      <c r="D286" s="170"/>
      <c r="E286" s="171"/>
      <c r="F286" s="170"/>
      <c r="G286" s="170"/>
      <c r="H286" s="35"/>
    </row>
    <row r="287" spans="2:8" ht="15.75">
      <c r="B287" s="27" t="s">
        <v>15</v>
      </c>
      <c r="C287" s="272" t="s">
        <v>213</v>
      </c>
      <c r="D287" s="175">
        <f>D283</f>
        <v>160253.13</v>
      </c>
      <c r="E287" s="175">
        <f>E283</f>
        <v>155019.71</v>
      </c>
      <c r="F287" s="175">
        <f>F283</f>
        <v>0</v>
      </c>
      <c r="G287" s="175">
        <f>G283</f>
        <v>155019.71</v>
      </c>
      <c r="H287" s="35"/>
    </row>
    <row r="288" spans="2:8" ht="15.75">
      <c r="B288" s="27"/>
      <c r="C288" s="272" t="s">
        <v>214</v>
      </c>
      <c r="D288" s="175">
        <f aca="true" t="shared" si="6" ref="D288:G289">SUM(D280+D284)</f>
        <v>27952.88</v>
      </c>
      <c r="E288" s="175">
        <f t="shared" si="6"/>
        <v>27974.61</v>
      </c>
      <c r="F288" s="175">
        <f t="shared" si="6"/>
        <v>0</v>
      </c>
      <c r="G288" s="175">
        <f t="shared" si="6"/>
        <v>27974.61</v>
      </c>
      <c r="H288" s="35"/>
    </row>
    <row r="289" spans="2:8" ht="15.75">
      <c r="B289" s="27"/>
      <c r="C289" s="272" t="s">
        <v>215</v>
      </c>
      <c r="D289" s="175">
        <f t="shared" si="6"/>
        <v>188206.01</v>
      </c>
      <c r="E289" s="175">
        <f t="shared" si="6"/>
        <v>182994.32</v>
      </c>
      <c r="F289" s="175">
        <f t="shared" si="6"/>
        <v>0</v>
      </c>
      <c r="G289" s="175">
        <f t="shared" si="6"/>
        <v>182994.32</v>
      </c>
      <c r="H289" s="114"/>
    </row>
    <row r="290" spans="4:8" ht="15.75">
      <c r="D290" s="184"/>
      <c r="E290" s="187"/>
      <c r="F290" s="184"/>
      <c r="G290" s="184"/>
      <c r="H290" s="114"/>
    </row>
    <row r="291" spans="2:8" ht="15.75">
      <c r="B291" s="20" t="s">
        <v>16</v>
      </c>
      <c r="C291" s="20"/>
      <c r="D291" s="184"/>
      <c r="E291" s="187"/>
      <c r="F291" s="184"/>
      <c r="G291" s="184"/>
      <c r="H291" s="114"/>
    </row>
    <row r="292" spans="2:8" ht="14.25">
      <c r="B292" s="21" t="s">
        <v>43</v>
      </c>
      <c r="C292" s="21"/>
      <c r="D292" s="184"/>
      <c r="E292" s="187"/>
      <c r="F292" s="184"/>
      <c r="G292" s="184"/>
      <c r="H292" s="2"/>
    </row>
    <row r="293" spans="4:8" ht="12.75">
      <c r="D293" s="170"/>
      <c r="E293" s="171"/>
      <c r="F293" s="170"/>
      <c r="G293" s="170"/>
      <c r="H293" s="2"/>
    </row>
    <row r="294" spans="1:8" ht="12.75">
      <c r="A294" s="4">
        <v>4031020</v>
      </c>
      <c r="B294" s="11" t="s">
        <v>274</v>
      </c>
      <c r="C294" s="272" t="s">
        <v>213</v>
      </c>
      <c r="D294" s="170">
        <v>592363.63</v>
      </c>
      <c r="E294" s="171">
        <v>401878.79</v>
      </c>
      <c r="F294" s="170">
        <v>174576.83</v>
      </c>
      <c r="G294" s="170">
        <v>576455.62</v>
      </c>
      <c r="H294" s="2"/>
    </row>
    <row r="295" spans="2:7" ht="12.75">
      <c r="B295" s="11"/>
      <c r="C295" s="272" t="s">
        <v>214</v>
      </c>
      <c r="D295" s="170">
        <v>822692.98</v>
      </c>
      <c r="E295" s="171"/>
      <c r="F295" s="170">
        <v>627582.18</v>
      </c>
      <c r="G295" s="170">
        <v>627582.18</v>
      </c>
    </row>
    <row r="296" spans="2:7" ht="12.75">
      <c r="B296" s="11"/>
      <c r="C296" s="272" t="s">
        <v>215</v>
      </c>
      <c r="D296" s="170">
        <f>SUM(D294:D295)</f>
        <v>1415056.6099999999</v>
      </c>
      <c r="E296" s="171">
        <f>SUM(E294:E295)</f>
        <v>401878.79</v>
      </c>
      <c r="F296" s="170">
        <f>SUM(F294:F295)</f>
        <v>802159.01</v>
      </c>
      <c r="G296" s="170">
        <f>SUM(G294:G295)</f>
        <v>1204037.8</v>
      </c>
    </row>
    <row r="297" spans="2:7" ht="12.75">
      <c r="B297" s="11"/>
      <c r="C297" s="272"/>
      <c r="D297" s="170"/>
      <c r="E297" s="171"/>
      <c r="F297" s="170"/>
      <c r="G297" s="170"/>
    </row>
    <row r="298" spans="2:7" ht="15.75">
      <c r="B298" s="27" t="s">
        <v>17</v>
      </c>
      <c r="C298" s="272" t="s">
        <v>213</v>
      </c>
      <c r="D298" s="175">
        <f>D294</f>
        <v>592363.63</v>
      </c>
      <c r="E298" s="175">
        <f>E294</f>
        <v>401878.79</v>
      </c>
      <c r="F298" s="175">
        <f>F294</f>
        <v>174576.83</v>
      </c>
      <c r="G298" s="175">
        <f>G294</f>
        <v>576455.62</v>
      </c>
    </row>
    <row r="299" spans="2:7" ht="15.75">
      <c r="B299" s="27"/>
      <c r="C299" s="272" t="s">
        <v>214</v>
      </c>
      <c r="D299" s="175">
        <f aca="true" t="shared" si="7" ref="D299:G300">D295</f>
        <v>822692.98</v>
      </c>
      <c r="E299" s="175">
        <f t="shared" si="7"/>
        <v>0</v>
      </c>
      <c r="F299" s="175">
        <f t="shared" si="7"/>
        <v>627582.18</v>
      </c>
      <c r="G299" s="175">
        <f t="shared" si="7"/>
        <v>627582.18</v>
      </c>
    </row>
    <row r="300" spans="2:8" ht="15.75">
      <c r="B300" s="27"/>
      <c r="C300" s="272" t="s">
        <v>215</v>
      </c>
      <c r="D300" s="175">
        <f t="shared" si="7"/>
        <v>1415056.6099999999</v>
      </c>
      <c r="E300" s="175">
        <f t="shared" si="7"/>
        <v>401878.79</v>
      </c>
      <c r="F300" s="175">
        <f t="shared" si="7"/>
        <v>802159.01</v>
      </c>
      <c r="G300" s="175">
        <f t="shared" si="7"/>
        <v>1204037.8</v>
      </c>
      <c r="H300" s="114"/>
    </row>
    <row r="301" spans="4:8" ht="15.75">
      <c r="D301" s="170"/>
      <c r="E301" s="171"/>
      <c r="F301" s="170"/>
      <c r="G301" s="176"/>
      <c r="H301" s="114"/>
    </row>
    <row r="302" spans="2:8" ht="15.75">
      <c r="B302" s="20" t="s">
        <v>44</v>
      </c>
      <c r="C302" s="20"/>
      <c r="D302" s="184"/>
      <c r="E302" s="187"/>
      <c r="F302" s="184"/>
      <c r="G302" s="184"/>
      <c r="H302" s="114"/>
    </row>
    <row r="303" spans="2:7" ht="15.75">
      <c r="B303" s="19" t="s">
        <v>45</v>
      </c>
      <c r="C303" s="18"/>
      <c r="D303" s="184"/>
      <c r="E303" s="187"/>
      <c r="F303" s="184"/>
      <c r="G303" s="184"/>
    </row>
    <row r="304" spans="2:8" ht="15.75">
      <c r="B304" s="19"/>
      <c r="C304" s="18"/>
      <c r="D304" s="170"/>
      <c r="E304" s="171"/>
      <c r="F304" s="170"/>
      <c r="G304" s="176"/>
      <c r="H304" s="2"/>
    </row>
    <row r="305" spans="1:8" ht="12.75">
      <c r="A305" s="4">
        <v>4041040</v>
      </c>
      <c r="B305" s="11" t="s">
        <v>275</v>
      </c>
      <c r="C305" s="272" t="s">
        <v>213</v>
      </c>
      <c r="D305" s="170">
        <v>204734.79</v>
      </c>
      <c r="E305" s="171">
        <v>132309.19</v>
      </c>
      <c r="F305" s="170">
        <v>72425.6</v>
      </c>
      <c r="G305" s="172">
        <v>204734.79</v>
      </c>
      <c r="H305" s="2"/>
    </row>
    <row r="306" spans="1:7" ht="12.75" customHeight="1">
      <c r="A306" s="32"/>
      <c r="B306" s="156"/>
      <c r="C306" s="272" t="s">
        <v>214</v>
      </c>
      <c r="D306" s="189">
        <v>517078.06</v>
      </c>
      <c r="E306" s="190">
        <v>46837.65</v>
      </c>
      <c r="F306" s="189">
        <v>470240.41</v>
      </c>
      <c r="G306" s="191">
        <v>517078.06</v>
      </c>
    </row>
    <row r="307" spans="1:7" ht="12.75">
      <c r="A307" s="32"/>
      <c r="B307" s="156"/>
      <c r="C307" s="272" t="s">
        <v>215</v>
      </c>
      <c r="D307" s="189">
        <f>SUM(D305:D306)</f>
        <v>721812.85</v>
      </c>
      <c r="E307" s="190">
        <f>SUM(E305:E306)</f>
        <v>179146.84</v>
      </c>
      <c r="F307" s="189">
        <f>SUM(F305:F306)</f>
        <v>542666.01</v>
      </c>
      <c r="G307" s="191">
        <f>SUM(G305:G306)</f>
        <v>721812.85</v>
      </c>
    </row>
    <row r="308" spans="1:7" ht="12.75">
      <c r="A308" s="32"/>
      <c r="B308" s="156"/>
      <c r="C308" s="272"/>
      <c r="D308" s="189"/>
      <c r="E308" s="190"/>
      <c r="F308" s="189"/>
      <c r="G308" s="191"/>
    </row>
    <row r="309" spans="1:7" ht="15.75">
      <c r="A309" s="32"/>
      <c r="B309" s="33" t="s">
        <v>46</v>
      </c>
      <c r="C309" s="272" t="s">
        <v>213</v>
      </c>
      <c r="D309" s="192">
        <f>D305</f>
        <v>204734.79</v>
      </c>
      <c r="E309" s="192">
        <f>E305</f>
        <v>132309.19</v>
      </c>
      <c r="F309" s="192">
        <f>F305</f>
        <v>72425.6</v>
      </c>
      <c r="G309" s="192">
        <f>G305</f>
        <v>204734.79</v>
      </c>
    </row>
    <row r="310" spans="1:7" ht="15.75">
      <c r="A310" s="32"/>
      <c r="B310" s="33"/>
      <c r="C310" s="272" t="s">
        <v>214</v>
      </c>
      <c r="D310" s="192">
        <f aca="true" t="shared" si="8" ref="D310:G311">D306</f>
        <v>517078.06</v>
      </c>
      <c r="E310" s="192">
        <f t="shared" si="8"/>
        <v>46837.65</v>
      </c>
      <c r="F310" s="192">
        <f t="shared" si="8"/>
        <v>470240.41</v>
      </c>
      <c r="G310" s="192">
        <f t="shared" si="8"/>
        <v>517078.06</v>
      </c>
    </row>
    <row r="311" spans="2:8" ht="12.75" customHeight="1">
      <c r="B311" s="33"/>
      <c r="C311" s="272" t="s">
        <v>215</v>
      </c>
      <c r="D311" s="192">
        <f t="shared" si="8"/>
        <v>721812.85</v>
      </c>
      <c r="E311" s="192">
        <f t="shared" si="8"/>
        <v>179146.84</v>
      </c>
      <c r="F311" s="192">
        <f t="shared" si="8"/>
        <v>542666.01</v>
      </c>
      <c r="G311" s="192">
        <f t="shared" si="8"/>
        <v>721812.85</v>
      </c>
      <c r="H311" s="114"/>
    </row>
    <row r="312" spans="4:8" ht="12.75" customHeight="1">
      <c r="D312" s="184"/>
      <c r="E312" s="184"/>
      <c r="F312" s="184"/>
      <c r="G312" s="184"/>
      <c r="H312" s="114"/>
    </row>
    <row r="313" spans="2:8" ht="12.75" customHeight="1">
      <c r="B313" s="20" t="s">
        <v>27</v>
      </c>
      <c r="C313" s="20"/>
      <c r="D313" s="184"/>
      <c r="E313" s="184"/>
      <c r="F313" s="184"/>
      <c r="G313" s="184"/>
      <c r="H313" s="114"/>
    </row>
    <row r="314" spans="2:8" ht="15.75">
      <c r="B314" s="18" t="s">
        <v>47</v>
      </c>
      <c r="C314" s="18"/>
      <c r="D314" s="170"/>
      <c r="E314" s="170"/>
      <c r="F314" s="170"/>
      <c r="G314" s="170"/>
      <c r="H314" s="2"/>
    </row>
    <row r="315" spans="2:8" ht="15.75">
      <c r="B315" s="18"/>
      <c r="C315" s="18"/>
      <c r="D315" s="170"/>
      <c r="E315" s="170"/>
      <c r="F315" s="170"/>
      <c r="G315" s="176"/>
      <c r="H315" s="2"/>
    </row>
    <row r="316" spans="1:7" ht="12.75">
      <c r="A316" s="4">
        <v>4051050</v>
      </c>
      <c r="B316" s="11" t="s">
        <v>276</v>
      </c>
      <c r="C316" s="272" t="s">
        <v>213</v>
      </c>
      <c r="D316" s="170">
        <v>22428.76</v>
      </c>
      <c r="E316" s="171">
        <v>20129.56</v>
      </c>
      <c r="F316" s="170">
        <v>7591.76</v>
      </c>
      <c r="G316" s="172">
        <v>27721.32</v>
      </c>
    </row>
    <row r="317" spans="2:7" ht="12.75" customHeight="1">
      <c r="B317" s="11"/>
      <c r="C317" s="272" t="s">
        <v>214</v>
      </c>
      <c r="D317" s="170">
        <v>187780.7</v>
      </c>
      <c r="E317" s="171">
        <v>43777.75</v>
      </c>
      <c r="F317" s="170">
        <v>19386.16</v>
      </c>
      <c r="G317" s="172">
        <v>63163.91</v>
      </c>
    </row>
    <row r="318" spans="2:7" ht="12.75">
      <c r="B318" s="11"/>
      <c r="C318" s="272" t="s">
        <v>215</v>
      </c>
      <c r="D318" s="170">
        <f>SUM(D316:D317)</f>
        <v>210209.46000000002</v>
      </c>
      <c r="E318" s="171">
        <f>SUM(E316:E317)</f>
        <v>63907.31</v>
      </c>
      <c r="F318" s="170">
        <f>SUM(F316:F317)</f>
        <v>26977.92</v>
      </c>
      <c r="G318" s="172">
        <f>SUM(G316:G317)</f>
        <v>90885.23000000001</v>
      </c>
    </row>
    <row r="319" spans="2:7" ht="12.75">
      <c r="B319" s="11"/>
      <c r="C319" s="272"/>
      <c r="D319" s="170"/>
      <c r="E319" s="171"/>
      <c r="F319" s="194"/>
      <c r="G319" s="172"/>
    </row>
    <row r="320" spans="1:7" ht="12.75">
      <c r="A320" s="4">
        <v>4051060</v>
      </c>
      <c r="B320" s="11" t="s">
        <v>277</v>
      </c>
      <c r="C320" s="272" t="s">
        <v>213</v>
      </c>
      <c r="D320" s="170">
        <v>12445.42</v>
      </c>
      <c r="E320" s="171"/>
      <c r="F320" s="173">
        <v>12445.42</v>
      </c>
      <c r="G320" s="189">
        <v>12445.42</v>
      </c>
    </row>
    <row r="321" spans="2:7" ht="12.75">
      <c r="B321" s="11"/>
      <c r="C321" s="272" t="s">
        <v>214</v>
      </c>
      <c r="D321" s="189">
        <v>19500</v>
      </c>
      <c r="E321" s="190"/>
      <c r="F321" s="170">
        <v>19500</v>
      </c>
      <c r="G321" s="298">
        <v>19500</v>
      </c>
    </row>
    <row r="322" spans="2:7" ht="12.75">
      <c r="B322" s="11"/>
      <c r="C322" s="272" t="s">
        <v>215</v>
      </c>
      <c r="D322" s="189">
        <f>SUM(D320:D321)</f>
        <v>31945.42</v>
      </c>
      <c r="E322" s="190">
        <f>SUM(E320:E321)</f>
        <v>0</v>
      </c>
      <c r="F322" s="189">
        <f>SUM(F320:F321)</f>
        <v>31945.42</v>
      </c>
      <c r="G322" s="189">
        <f>SUM(G320:G321)</f>
        <v>31945.42</v>
      </c>
    </row>
    <row r="323" spans="2:7" ht="12.75">
      <c r="B323" s="11"/>
      <c r="C323" s="272"/>
      <c r="D323" s="189"/>
      <c r="E323" s="190"/>
      <c r="F323" s="189"/>
      <c r="G323" s="189"/>
    </row>
    <row r="324" spans="2:7" ht="15.75">
      <c r="B324" s="27" t="s">
        <v>48</v>
      </c>
      <c r="C324" s="272" t="s">
        <v>213</v>
      </c>
      <c r="D324" s="192">
        <f aca="true" t="shared" si="9" ref="D324:F326">SUM(D316+D320)</f>
        <v>34874.18</v>
      </c>
      <c r="E324" s="192">
        <f t="shared" si="9"/>
        <v>20129.56</v>
      </c>
      <c r="F324" s="192">
        <f t="shared" si="9"/>
        <v>20037.18</v>
      </c>
      <c r="G324" s="192">
        <f>G316+G320</f>
        <v>40166.74</v>
      </c>
    </row>
    <row r="325" spans="2:7" ht="15.75">
      <c r="B325" s="27"/>
      <c r="C325" s="272" t="s">
        <v>214</v>
      </c>
      <c r="D325" s="192">
        <f t="shared" si="9"/>
        <v>207280.7</v>
      </c>
      <c r="E325" s="192">
        <f t="shared" si="9"/>
        <v>43777.75</v>
      </c>
      <c r="F325" s="192">
        <f t="shared" si="9"/>
        <v>38886.16</v>
      </c>
      <c r="G325" s="192">
        <f>G317+G321</f>
        <v>82663.91</v>
      </c>
    </row>
    <row r="326" spans="2:9" ht="15.75">
      <c r="B326" s="27"/>
      <c r="C326" s="272" t="s">
        <v>215</v>
      </c>
      <c r="D326" s="192">
        <f t="shared" si="9"/>
        <v>242154.88</v>
      </c>
      <c r="E326" s="192">
        <f t="shared" si="9"/>
        <v>63907.31</v>
      </c>
      <c r="F326" s="192">
        <f t="shared" si="9"/>
        <v>58923.34</v>
      </c>
      <c r="G326" s="192">
        <f>SUM(G318+G322)</f>
        <v>122830.65000000001</v>
      </c>
      <c r="H326" s="114"/>
      <c r="I326" s="43"/>
    </row>
    <row r="327" spans="2:9" ht="15.75">
      <c r="B327" s="27"/>
      <c r="C327" s="283"/>
      <c r="D327" s="192"/>
      <c r="E327" s="193"/>
      <c r="F327" s="192"/>
      <c r="G327" s="192"/>
      <c r="H327" s="114"/>
      <c r="I327" s="43"/>
    </row>
    <row r="328" spans="4:9" ht="15.75">
      <c r="D328" s="184"/>
      <c r="E328" s="184"/>
      <c r="F328" s="184"/>
      <c r="G328" s="184"/>
      <c r="H328" s="114"/>
      <c r="I328" s="43"/>
    </row>
    <row r="329" spans="4:9" ht="15.75">
      <c r="D329" s="184"/>
      <c r="E329" s="184"/>
      <c r="F329" s="184"/>
      <c r="G329" s="184"/>
      <c r="H329" s="114"/>
      <c r="I329" s="43"/>
    </row>
    <row r="330" spans="2:9" ht="18.75">
      <c r="B330" s="23" t="s">
        <v>49</v>
      </c>
      <c r="C330" s="23"/>
      <c r="D330" s="184"/>
      <c r="E330" s="184"/>
      <c r="F330" s="184"/>
      <c r="G330" s="184"/>
      <c r="H330" s="2"/>
      <c r="I330" s="43"/>
    </row>
    <row r="331" spans="2:9" ht="18.75">
      <c r="B331" s="24"/>
      <c r="C331" s="23"/>
      <c r="D331" s="34"/>
      <c r="E331" s="34"/>
      <c r="F331" s="34"/>
      <c r="G331" s="34"/>
      <c r="H331" s="2"/>
      <c r="I331" s="43"/>
    </row>
    <row r="332" spans="2:9" ht="18.75">
      <c r="B332" s="24" t="s">
        <v>31</v>
      </c>
      <c r="C332" s="272" t="s">
        <v>213</v>
      </c>
      <c r="D332" s="34">
        <f aca="true" t="shared" si="10" ref="D332:G333">D324+D309+D298+D287+D272</f>
        <v>1041481.6799999999</v>
      </c>
      <c r="E332" s="34">
        <f t="shared" si="10"/>
        <v>727712.66</v>
      </c>
      <c r="F332" s="34">
        <f t="shared" si="10"/>
        <v>276304.01</v>
      </c>
      <c r="G332" s="34">
        <f t="shared" si="10"/>
        <v>1004016.67</v>
      </c>
      <c r="H332" s="2"/>
      <c r="I332" s="43"/>
    </row>
    <row r="333" spans="2:9" ht="18.75">
      <c r="B333" s="24"/>
      <c r="C333" s="272" t="s">
        <v>214</v>
      </c>
      <c r="D333" s="34">
        <f t="shared" si="10"/>
        <v>1685150.3099999998</v>
      </c>
      <c r="E333" s="34">
        <f t="shared" si="10"/>
        <v>127090.01</v>
      </c>
      <c r="F333" s="34">
        <f t="shared" si="10"/>
        <v>1136708.75</v>
      </c>
      <c r="G333" s="34">
        <f t="shared" si="10"/>
        <v>1263798.76</v>
      </c>
      <c r="H333" s="120"/>
      <c r="I333" s="43"/>
    </row>
    <row r="334" spans="2:9" ht="18.75">
      <c r="B334" s="24"/>
      <c r="C334" s="272" t="s">
        <v>215</v>
      </c>
      <c r="D334" s="34">
        <f>SUM(D332:D333)</f>
        <v>2726631.9899999998</v>
      </c>
      <c r="E334" s="34">
        <f>SUM(E332:E333)</f>
        <v>854802.67</v>
      </c>
      <c r="F334" s="34">
        <f>SUM(F332:F333)</f>
        <v>1413012.76</v>
      </c>
      <c r="G334" s="34">
        <f>SUM(G332:G333)</f>
        <v>2267815.43</v>
      </c>
      <c r="H334" s="121"/>
      <c r="I334" s="43"/>
    </row>
    <row r="335" spans="2:9" ht="18.75">
      <c r="B335" s="24"/>
      <c r="C335" s="23"/>
      <c r="D335" s="34"/>
      <c r="E335" s="34"/>
      <c r="F335" s="34"/>
      <c r="G335" s="34"/>
      <c r="H335" s="121"/>
      <c r="I335" s="43"/>
    </row>
    <row r="336" spans="4:9" ht="18.75">
      <c r="D336" s="184"/>
      <c r="E336" s="184"/>
      <c r="F336" s="184"/>
      <c r="G336" s="184"/>
      <c r="H336" s="121"/>
      <c r="I336" s="43"/>
    </row>
    <row r="337" spans="4:9" ht="18.75" customHeight="1">
      <c r="D337" s="184"/>
      <c r="E337" s="184"/>
      <c r="F337" s="184"/>
      <c r="G337" s="184"/>
      <c r="H337" s="121"/>
      <c r="I337" s="43"/>
    </row>
    <row r="338" spans="4:9" ht="18.75" customHeight="1">
      <c r="D338" s="184"/>
      <c r="E338" s="184"/>
      <c r="F338" s="184"/>
      <c r="G338" s="184"/>
      <c r="H338" s="2"/>
      <c r="I338" s="43"/>
    </row>
    <row r="339" spans="4:9" ht="12.75">
      <c r="D339" s="184"/>
      <c r="E339" s="184"/>
      <c r="F339" s="184"/>
      <c r="G339" s="184"/>
      <c r="H339" s="2"/>
      <c r="I339" s="43"/>
    </row>
    <row r="340" spans="2:9" ht="18.75">
      <c r="B340" s="23" t="s">
        <v>50</v>
      </c>
      <c r="C340" s="23"/>
      <c r="D340" s="184"/>
      <c r="E340" s="184"/>
      <c r="F340" s="184"/>
      <c r="G340" s="184"/>
      <c r="H340" s="2"/>
      <c r="I340" s="43"/>
    </row>
    <row r="341" spans="2:9" ht="18.75">
      <c r="B341" s="23" t="s">
        <v>51</v>
      </c>
      <c r="C341" s="23"/>
      <c r="D341" s="184"/>
      <c r="E341" s="184"/>
      <c r="F341" s="184"/>
      <c r="G341" s="184"/>
      <c r="H341" s="2"/>
      <c r="I341" s="43"/>
    </row>
    <row r="342" spans="2:9" ht="18.75">
      <c r="B342" s="23" t="s">
        <v>52</v>
      </c>
      <c r="C342" s="23"/>
      <c r="D342" s="184"/>
      <c r="E342" s="184"/>
      <c r="F342" s="184"/>
      <c r="G342" s="184"/>
      <c r="H342" s="2"/>
      <c r="I342" s="43"/>
    </row>
    <row r="343" spans="4:9" ht="12.75">
      <c r="D343" s="184"/>
      <c r="E343" s="184"/>
      <c r="F343" s="184"/>
      <c r="G343" s="184"/>
      <c r="H343" s="2"/>
      <c r="I343" s="43"/>
    </row>
    <row r="344" spans="4:9" ht="12.75">
      <c r="D344" s="184"/>
      <c r="E344" s="184"/>
      <c r="F344" s="184"/>
      <c r="G344" s="184"/>
      <c r="H344" s="2"/>
      <c r="I344" s="43"/>
    </row>
    <row r="345" spans="1:9" ht="15.75">
      <c r="A345" s="22"/>
      <c r="B345" s="20" t="s">
        <v>10</v>
      </c>
      <c r="C345" s="20"/>
      <c r="D345" s="184"/>
      <c r="E345" s="184"/>
      <c r="F345" s="184"/>
      <c r="G345" s="184"/>
      <c r="H345" s="2"/>
      <c r="I345" s="43"/>
    </row>
    <row r="346" spans="2:9" ht="15.75">
      <c r="B346" s="18" t="s">
        <v>53</v>
      </c>
      <c r="C346" s="18"/>
      <c r="D346" s="184"/>
      <c r="E346" s="184"/>
      <c r="F346" s="184"/>
      <c r="G346" s="184"/>
      <c r="H346" s="2"/>
      <c r="I346" s="43"/>
    </row>
    <row r="347" spans="4:9" ht="12.75">
      <c r="D347" s="184"/>
      <c r="E347" s="184"/>
      <c r="F347" s="184"/>
      <c r="G347" s="184"/>
      <c r="H347" s="2"/>
      <c r="I347" s="43"/>
    </row>
    <row r="348" spans="1:9" ht="12.75">
      <c r="A348" s="4">
        <v>5011090</v>
      </c>
      <c r="B348" s="11" t="s">
        <v>279</v>
      </c>
      <c r="C348" s="272" t="s">
        <v>213</v>
      </c>
      <c r="D348" s="184"/>
      <c r="E348" s="184"/>
      <c r="F348" s="184"/>
      <c r="G348" s="184"/>
      <c r="H348" s="2"/>
      <c r="I348" s="43"/>
    </row>
    <row r="349" spans="2:9" ht="12.75">
      <c r="B349" s="11"/>
      <c r="C349" s="272" t="s">
        <v>214</v>
      </c>
      <c r="D349" s="184">
        <v>500000</v>
      </c>
      <c r="E349" s="187"/>
      <c r="F349" s="184"/>
      <c r="G349" s="184"/>
      <c r="H349" s="2"/>
      <c r="I349" s="43"/>
    </row>
    <row r="350" spans="2:9" ht="12.75">
      <c r="B350" s="11"/>
      <c r="C350" s="272" t="s">
        <v>215</v>
      </c>
      <c r="D350" s="184">
        <f>SUM(D348:D349)</f>
        <v>500000</v>
      </c>
      <c r="E350" s="187"/>
      <c r="F350" s="184"/>
      <c r="G350" s="184"/>
      <c r="H350" s="2"/>
      <c r="I350" s="43"/>
    </row>
    <row r="351" spans="2:9" ht="12.75">
      <c r="B351" s="11"/>
      <c r="C351" s="284"/>
      <c r="D351" s="184"/>
      <c r="E351" s="187"/>
      <c r="F351" s="184"/>
      <c r="G351" s="184"/>
      <c r="H351" s="2"/>
      <c r="I351" s="43"/>
    </row>
    <row r="352" spans="2:9" ht="15.75">
      <c r="B352" s="27" t="s">
        <v>12</v>
      </c>
      <c r="C352" s="272" t="s">
        <v>213</v>
      </c>
      <c r="D352" s="175"/>
      <c r="E352" s="175"/>
      <c r="F352" s="175"/>
      <c r="G352" s="175"/>
      <c r="H352" s="2"/>
      <c r="I352" s="43"/>
    </row>
    <row r="353" spans="2:9" ht="15.75">
      <c r="B353" s="27"/>
      <c r="C353" s="272" t="s">
        <v>214</v>
      </c>
      <c r="D353" s="175">
        <f>D349</f>
        <v>500000</v>
      </c>
      <c r="E353" s="175"/>
      <c r="F353" s="175"/>
      <c r="G353" s="175"/>
      <c r="H353" s="2"/>
      <c r="I353" s="43"/>
    </row>
    <row r="354" spans="2:9" ht="15.75">
      <c r="B354" s="27"/>
      <c r="C354" s="272" t="s">
        <v>215</v>
      </c>
      <c r="D354" s="175">
        <f>D350</f>
        <v>500000</v>
      </c>
      <c r="E354" s="175"/>
      <c r="F354" s="175"/>
      <c r="G354" s="175"/>
      <c r="H354" s="114"/>
      <c r="I354" s="43"/>
    </row>
    <row r="355" spans="4:9" ht="15.75">
      <c r="D355" s="170"/>
      <c r="E355" s="171"/>
      <c r="F355" s="170"/>
      <c r="G355" s="170"/>
      <c r="H355" s="114"/>
      <c r="I355" s="43"/>
    </row>
    <row r="356" spans="2:9" ht="15.75">
      <c r="B356" s="20" t="s">
        <v>16</v>
      </c>
      <c r="C356" s="20"/>
      <c r="D356" s="170"/>
      <c r="E356" s="171"/>
      <c r="F356" s="170"/>
      <c r="G356" s="176"/>
      <c r="H356" s="114"/>
      <c r="I356" s="43"/>
    </row>
    <row r="357" spans="2:9" ht="15.75">
      <c r="B357" s="18" t="s">
        <v>54</v>
      </c>
      <c r="C357" s="18"/>
      <c r="D357" s="170"/>
      <c r="E357" s="171"/>
      <c r="F357" s="170"/>
      <c r="G357" s="176"/>
      <c r="I357" s="43"/>
    </row>
    <row r="358" spans="4:7" ht="12.75">
      <c r="D358" s="170"/>
      <c r="E358" s="171"/>
      <c r="F358" s="170"/>
      <c r="G358" s="170"/>
    </row>
    <row r="359" spans="1:7" ht="12.75">
      <c r="A359" s="4">
        <v>5031110</v>
      </c>
      <c r="B359" s="11" t="s">
        <v>280</v>
      </c>
      <c r="C359" s="272" t="s">
        <v>213</v>
      </c>
      <c r="D359" s="170">
        <v>403449.6</v>
      </c>
      <c r="E359" s="170">
        <v>131589.78</v>
      </c>
      <c r="F359" s="170">
        <v>83353.05</v>
      </c>
      <c r="G359" s="170">
        <v>214942.83</v>
      </c>
    </row>
    <row r="360" spans="2:7" ht="12.75">
      <c r="B360" s="11"/>
      <c r="C360" s="272" t="s">
        <v>214</v>
      </c>
      <c r="D360" s="170">
        <v>620062.7</v>
      </c>
      <c r="E360" s="170">
        <v>201660.86</v>
      </c>
      <c r="F360" s="170">
        <v>221519.94</v>
      </c>
      <c r="G360" s="170">
        <v>423180.8</v>
      </c>
    </row>
    <row r="361" spans="2:7" ht="12.75">
      <c r="B361" s="11"/>
      <c r="C361" s="272" t="s">
        <v>215</v>
      </c>
      <c r="D361" s="170">
        <f>SUM(D359:D360)</f>
        <v>1023512.2999999999</v>
      </c>
      <c r="E361" s="170">
        <f>SUM(E359:E360)</f>
        <v>333250.64</v>
      </c>
      <c r="F361" s="170">
        <f>SUM(F359:F360)</f>
        <v>304872.99</v>
      </c>
      <c r="G361" s="170">
        <f>SUM(G359:G360)</f>
        <v>638123.63</v>
      </c>
    </row>
    <row r="362" spans="2:7" ht="12.75">
      <c r="B362" s="11"/>
      <c r="C362" s="272"/>
      <c r="D362" s="170"/>
      <c r="E362" s="170"/>
      <c r="F362" s="170"/>
      <c r="G362" s="170"/>
    </row>
    <row r="363" spans="1:7" ht="12.75">
      <c r="A363" s="4">
        <v>5031120</v>
      </c>
      <c r="B363" s="11" t="s">
        <v>281</v>
      </c>
      <c r="C363" s="272" t="s">
        <v>213</v>
      </c>
      <c r="D363" s="184"/>
      <c r="E363" s="184"/>
      <c r="F363" s="184"/>
      <c r="G363" s="184"/>
    </row>
    <row r="364" spans="2:7" ht="12.75">
      <c r="B364" s="11"/>
      <c r="C364" s="272" t="s">
        <v>214</v>
      </c>
      <c r="D364" s="184">
        <v>188506.77</v>
      </c>
      <c r="E364" s="187">
        <v>97398.14</v>
      </c>
      <c r="F364" s="184">
        <v>91108.63</v>
      </c>
      <c r="G364" s="184">
        <v>188506.77</v>
      </c>
    </row>
    <row r="365" spans="2:8" ht="12.75">
      <c r="B365" s="11"/>
      <c r="C365" s="272" t="s">
        <v>215</v>
      </c>
      <c r="D365" s="184">
        <f>SUM(D363:D364)</f>
        <v>188506.77</v>
      </c>
      <c r="E365" s="187">
        <f>SUM(E363:E364)</f>
        <v>97398.14</v>
      </c>
      <c r="F365" s="184">
        <f>SUM(F363:F364)</f>
        <v>91108.63</v>
      </c>
      <c r="G365" s="184">
        <f>SUM(G363:G364)</f>
        <v>188506.77</v>
      </c>
      <c r="H365" s="122"/>
    </row>
    <row r="366" spans="2:8" ht="12.75">
      <c r="B366" s="11"/>
      <c r="C366" s="272"/>
      <c r="D366" s="184"/>
      <c r="E366" s="187"/>
      <c r="F366" s="184"/>
      <c r="G366" s="184"/>
      <c r="H366" s="122"/>
    </row>
    <row r="367" spans="2:8" ht="15.75">
      <c r="B367" s="27" t="s">
        <v>17</v>
      </c>
      <c r="C367" s="272" t="s">
        <v>213</v>
      </c>
      <c r="D367" s="175">
        <f aca="true" t="shared" si="11" ref="D367:G368">SUM(D359+D363)</f>
        <v>403449.6</v>
      </c>
      <c r="E367" s="175">
        <f t="shared" si="11"/>
        <v>131589.78</v>
      </c>
      <c r="F367" s="175">
        <f t="shared" si="11"/>
        <v>83353.05</v>
      </c>
      <c r="G367" s="175">
        <f t="shared" si="11"/>
        <v>214942.83</v>
      </c>
      <c r="H367" s="122"/>
    </row>
    <row r="368" spans="2:8" ht="15.75">
      <c r="B368" s="27"/>
      <c r="C368" s="272" t="s">
        <v>214</v>
      </c>
      <c r="D368" s="175">
        <f t="shared" si="11"/>
        <v>808569.47</v>
      </c>
      <c r="E368" s="175">
        <f t="shared" si="11"/>
        <v>299059</v>
      </c>
      <c r="F368" s="175">
        <f t="shared" si="11"/>
        <v>312628.57</v>
      </c>
      <c r="G368" s="175">
        <f t="shared" si="11"/>
        <v>611687.57</v>
      </c>
      <c r="H368" s="122"/>
    </row>
    <row r="369" spans="2:8" ht="15.75">
      <c r="B369" s="27"/>
      <c r="C369" s="272" t="s">
        <v>215</v>
      </c>
      <c r="D369" s="175">
        <f>SUM(D361+D365)</f>
        <v>1212019.0699999998</v>
      </c>
      <c r="E369" s="175">
        <f>SUM(E361+E365)</f>
        <v>430648.78</v>
      </c>
      <c r="F369" s="175">
        <f>SUM(F361+F365)</f>
        <v>395981.62</v>
      </c>
      <c r="G369" s="175">
        <f>SUM(G367:G368)</f>
        <v>826630.3999999999</v>
      </c>
      <c r="H369" s="114"/>
    </row>
    <row r="370" spans="2:8" ht="15.75">
      <c r="B370" s="27"/>
      <c r="C370" s="20"/>
      <c r="D370" s="179"/>
      <c r="E370" s="180"/>
      <c r="F370" s="179"/>
      <c r="G370" s="179"/>
      <c r="H370" s="114"/>
    </row>
    <row r="371" spans="2:8" ht="15.75">
      <c r="B371" s="27"/>
      <c r="C371" s="20"/>
      <c r="D371" s="179"/>
      <c r="E371" s="180"/>
      <c r="F371" s="179"/>
      <c r="G371" s="179"/>
      <c r="H371" s="114"/>
    </row>
    <row r="372" spans="2:8" ht="12.75" customHeight="1">
      <c r="B372" s="23" t="s">
        <v>55</v>
      </c>
      <c r="C372" s="23"/>
      <c r="D372" s="179"/>
      <c r="E372" s="180"/>
      <c r="F372" s="179"/>
      <c r="G372" s="179"/>
      <c r="H372" s="114"/>
    </row>
    <row r="373" spans="2:8" ht="12.75" customHeight="1">
      <c r="B373" s="24" t="s">
        <v>31</v>
      </c>
      <c r="C373" s="272" t="s">
        <v>213</v>
      </c>
      <c r="D373" s="25">
        <f aca="true" t="shared" si="12" ref="D373:G374">SUM(D352+D367)</f>
        <v>403449.6</v>
      </c>
      <c r="E373" s="25">
        <f t="shared" si="12"/>
        <v>131589.78</v>
      </c>
      <c r="F373" s="25">
        <f t="shared" si="12"/>
        <v>83353.05</v>
      </c>
      <c r="G373" s="25">
        <f t="shared" si="12"/>
        <v>214942.83</v>
      </c>
      <c r="H373" s="114"/>
    </row>
    <row r="374" spans="2:8" ht="18.75">
      <c r="B374" s="24"/>
      <c r="C374" s="272" t="s">
        <v>214</v>
      </c>
      <c r="D374" s="25">
        <f t="shared" si="12"/>
        <v>1308569.47</v>
      </c>
      <c r="E374" s="25">
        <f t="shared" si="12"/>
        <v>299059</v>
      </c>
      <c r="F374" s="25">
        <f t="shared" si="12"/>
        <v>312628.57</v>
      </c>
      <c r="G374" s="25">
        <f t="shared" si="12"/>
        <v>611687.57</v>
      </c>
      <c r="H374" s="114"/>
    </row>
    <row r="375" spans="2:8" ht="18.75">
      <c r="B375" s="24"/>
      <c r="C375" s="272" t="s">
        <v>215</v>
      </c>
      <c r="D375" s="25">
        <f>SUM(D354+D369)</f>
        <v>1712019.0699999998</v>
      </c>
      <c r="E375" s="25">
        <f>SUM(E354+E369)</f>
        <v>430648.78</v>
      </c>
      <c r="F375" s="25">
        <f>SUM(F354+F369)</f>
        <v>395981.62</v>
      </c>
      <c r="G375" s="25">
        <f>SUM(G373:G374)</f>
        <v>826630.3999999999</v>
      </c>
      <c r="H375" s="116"/>
    </row>
    <row r="376" spans="2:8" ht="18.75">
      <c r="B376" s="24"/>
      <c r="C376" s="272"/>
      <c r="D376" s="25"/>
      <c r="E376" s="31"/>
      <c r="F376" s="25"/>
      <c r="G376" s="25"/>
      <c r="H376" s="116"/>
    </row>
    <row r="377" spans="2:8" ht="18.75">
      <c r="B377" s="24"/>
      <c r="C377" s="23"/>
      <c r="D377" s="25"/>
      <c r="E377" s="31"/>
      <c r="F377" s="25"/>
      <c r="G377" s="25"/>
      <c r="H377" s="116"/>
    </row>
    <row r="378" spans="2:8" ht="18.75">
      <c r="B378" s="24"/>
      <c r="C378" s="23"/>
      <c r="D378" s="25"/>
      <c r="E378" s="31"/>
      <c r="F378" s="25"/>
      <c r="G378" s="25"/>
      <c r="H378" s="116"/>
    </row>
    <row r="379" spans="2:8" ht="12.75" customHeight="1">
      <c r="B379" s="24"/>
      <c r="C379" s="23"/>
      <c r="D379" s="25"/>
      <c r="E379" s="31"/>
      <c r="F379" s="25"/>
      <c r="G379" s="25"/>
      <c r="H379" s="123"/>
    </row>
    <row r="380" spans="2:8" ht="12.75" customHeight="1">
      <c r="B380" s="23" t="s">
        <v>56</v>
      </c>
      <c r="C380" s="23"/>
      <c r="D380" s="25"/>
      <c r="E380" s="31"/>
      <c r="F380" s="25"/>
      <c r="G380" s="25"/>
      <c r="H380" s="123"/>
    </row>
    <row r="381" spans="2:8" ht="12.75" customHeight="1">
      <c r="B381" s="23" t="s">
        <v>57</v>
      </c>
      <c r="C381" s="23"/>
      <c r="D381" s="25"/>
      <c r="E381" s="31"/>
      <c r="F381" s="25"/>
      <c r="G381" s="25"/>
      <c r="H381" s="123"/>
    </row>
    <row r="382" spans="2:8" ht="18.75">
      <c r="B382" s="23" t="s">
        <v>58</v>
      </c>
      <c r="C382" s="23"/>
      <c r="D382" s="170"/>
      <c r="E382" s="171"/>
      <c r="F382" s="170"/>
      <c r="G382" s="170"/>
      <c r="H382" s="123"/>
    </row>
    <row r="383" spans="2:8" ht="18.75">
      <c r="B383" s="23"/>
      <c r="C383" s="23"/>
      <c r="D383" s="170"/>
      <c r="E383" s="171"/>
      <c r="F383" s="170"/>
      <c r="G383" s="170"/>
      <c r="H383" s="123"/>
    </row>
    <row r="384" spans="1:7" ht="18.75">
      <c r="A384" s="4">
        <v>6010000</v>
      </c>
      <c r="B384" s="20" t="s">
        <v>10</v>
      </c>
      <c r="C384" s="23"/>
      <c r="D384" s="170"/>
      <c r="E384" s="171"/>
      <c r="F384" s="170"/>
      <c r="G384" s="170"/>
    </row>
    <row r="385" spans="2:7" ht="15.75">
      <c r="B385" s="18" t="s">
        <v>218</v>
      </c>
      <c r="C385" s="272" t="s">
        <v>213</v>
      </c>
      <c r="D385" s="3"/>
      <c r="E385" s="3"/>
      <c r="F385" s="3"/>
      <c r="G385" s="3"/>
    </row>
    <row r="386" spans="2:7" ht="15.75" customHeight="1">
      <c r="B386" s="23"/>
      <c r="C386" s="272" t="s">
        <v>214</v>
      </c>
      <c r="D386" s="170">
        <v>113620.52</v>
      </c>
      <c r="E386" s="171">
        <v>81675.16</v>
      </c>
      <c r="F386" s="170"/>
      <c r="G386" s="170">
        <v>81675.16</v>
      </c>
    </row>
    <row r="387" spans="2:7" ht="15.75" customHeight="1">
      <c r="B387" s="23"/>
      <c r="C387" s="272" t="s">
        <v>215</v>
      </c>
      <c r="D387" s="170">
        <f>SUM(D385:D386)</f>
        <v>113620.52</v>
      </c>
      <c r="E387" s="171">
        <f>SUM(E385:E386)</f>
        <v>81675.16</v>
      </c>
      <c r="F387" s="170">
        <f>SUM(F385:F386)</f>
        <v>0</v>
      </c>
      <c r="G387" s="170">
        <f>SUM(G385:G386)</f>
        <v>81675.16</v>
      </c>
    </row>
    <row r="388" spans="2:7" ht="15.75" customHeight="1">
      <c r="B388" s="23"/>
      <c r="C388" s="23"/>
      <c r="D388" s="170"/>
      <c r="E388" s="171"/>
      <c r="F388" s="170"/>
      <c r="G388" s="170"/>
    </row>
    <row r="389" spans="1:7" ht="18.75">
      <c r="A389" s="4">
        <v>6020000</v>
      </c>
      <c r="B389" s="20" t="s">
        <v>13</v>
      </c>
      <c r="C389" s="23"/>
      <c r="D389" s="170"/>
      <c r="E389" s="171"/>
      <c r="F389" s="170"/>
      <c r="G389" s="170"/>
    </row>
    <row r="390" spans="2:7" ht="15.75">
      <c r="B390" s="18" t="s">
        <v>219</v>
      </c>
      <c r="C390" s="272" t="s">
        <v>213</v>
      </c>
      <c r="D390" s="170"/>
      <c r="E390" s="171"/>
      <c r="F390" s="170"/>
      <c r="G390" s="170"/>
    </row>
    <row r="391" spans="2:7" ht="15.75" customHeight="1">
      <c r="B391" s="20"/>
      <c r="C391" s="272" t="s">
        <v>214</v>
      </c>
      <c r="D391" s="170">
        <v>211747.33</v>
      </c>
      <c r="E391" s="171">
        <v>180000.11</v>
      </c>
      <c r="F391" s="170">
        <v>145.58</v>
      </c>
      <c r="G391" s="170">
        <v>180145.69</v>
      </c>
    </row>
    <row r="392" spans="2:7" ht="15.75" customHeight="1">
      <c r="B392" s="20"/>
      <c r="C392" s="272" t="s">
        <v>215</v>
      </c>
      <c r="D392" s="170">
        <f>SUM(D390:D391)</f>
        <v>211747.33</v>
      </c>
      <c r="E392" s="171">
        <f>SUM(E390:E391)</f>
        <v>180000.11</v>
      </c>
      <c r="F392" s="170">
        <f>SUM(F390:F391)</f>
        <v>145.58</v>
      </c>
      <c r="G392" s="170">
        <f>SUM(G390:G391)</f>
        <v>180145.69</v>
      </c>
    </row>
    <row r="393" spans="2:7" ht="15.75" customHeight="1">
      <c r="B393" s="20"/>
      <c r="C393" s="272"/>
      <c r="D393" s="170"/>
      <c r="E393" s="171"/>
      <c r="F393" s="170"/>
      <c r="G393" s="170"/>
    </row>
    <row r="394" spans="1:7" ht="15.75" customHeight="1">
      <c r="A394" s="4">
        <v>6030000</v>
      </c>
      <c r="B394" s="20" t="s">
        <v>16</v>
      </c>
      <c r="C394" s="272"/>
      <c r="D394" s="170"/>
      <c r="E394" s="171"/>
      <c r="F394" s="170"/>
      <c r="G394" s="170"/>
    </row>
    <row r="395" spans="2:7" ht="15.75" customHeight="1">
      <c r="B395" s="18" t="s">
        <v>220</v>
      </c>
      <c r="C395" s="272" t="s">
        <v>213</v>
      </c>
      <c r="D395" s="170"/>
      <c r="E395" s="171"/>
      <c r="F395" s="170"/>
      <c r="G395" s="170"/>
    </row>
    <row r="396" spans="2:7" ht="15.75" customHeight="1">
      <c r="B396" s="20"/>
      <c r="C396" s="272" t="s">
        <v>214</v>
      </c>
      <c r="D396" s="170">
        <v>20658.28</v>
      </c>
      <c r="E396" s="171">
        <v>10670.34</v>
      </c>
      <c r="F396" s="170">
        <v>2001.81</v>
      </c>
      <c r="G396" s="170">
        <v>12672.15</v>
      </c>
    </row>
    <row r="397" spans="2:7" ht="15.75" customHeight="1">
      <c r="B397" s="20"/>
      <c r="C397" s="272" t="s">
        <v>215</v>
      </c>
      <c r="D397" s="170">
        <f>SUM(D395:D396)</f>
        <v>20658.28</v>
      </c>
      <c r="E397" s="171">
        <f>SUM(E395:E396)</f>
        <v>10670.34</v>
      </c>
      <c r="F397" s="170">
        <f>SUM(F395:F396)</f>
        <v>2001.81</v>
      </c>
      <c r="G397" s="170">
        <f>SUM(G395:G396)</f>
        <v>12672.15</v>
      </c>
    </row>
    <row r="398" spans="2:7" ht="15.75" customHeight="1">
      <c r="B398" s="20"/>
      <c r="C398" s="272"/>
      <c r="D398" s="170"/>
      <c r="E398" s="171"/>
      <c r="F398" s="170"/>
      <c r="G398" s="170"/>
    </row>
    <row r="399" spans="1:7" ht="15.75" customHeight="1">
      <c r="A399" s="4">
        <v>6040000</v>
      </c>
      <c r="B399" s="20" t="s">
        <v>221</v>
      </c>
      <c r="C399" s="272"/>
      <c r="D399" s="170"/>
      <c r="E399" s="171"/>
      <c r="F399" s="170"/>
      <c r="G399" s="170"/>
    </row>
    <row r="400" spans="2:7" ht="15.75" customHeight="1">
      <c r="B400" s="18" t="s">
        <v>222</v>
      </c>
      <c r="C400" s="272" t="s">
        <v>213</v>
      </c>
      <c r="D400" s="2">
        <v>500</v>
      </c>
      <c r="E400" s="171"/>
      <c r="F400" s="170">
        <v>500</v>
      </c>
      <c r="G400" s="170">
        <v>500</v>
      </c>
    </row>
    <row r="401" spans="2:7" ht="15.75" customHeight="1">
      <c r="B401" s="20"/>
      <c r="C401" s="272" t="s">
        <v>214</v>
      </c>
      <c r="D401" s="170">
        <v>2582.28</v>
      </c>
      <c r="E401" s="171"/>
      <c r="F401" s="170"/>
      <c r="G401" s="170"/>
    </row>
    <row r="402" spans="2:7" ht="15.75" customHeight="1">
      <c r="B402" s="20"/>
      <c r="C402" s="272" t="s">
        <v>215</v>
      </c>
      <c r="D402" s="170">
        <f>SUM(D400:D401)</f>
        <v>3082.28</v>
      </c>
      <c r="E402" s="171"/>
      <c r="F402" s="170">
        <f>SUM(F400:F401)</f>
        <v>500</v>
      </c>
      <c r="G402" s="170">
        <f>SUM(G400:G401)</f>
        <v>500</v>
      </c>
    </row>
    <row r="403" spans="2:7" ht="15.75" customHeight="1">
      <c r="B403" s="20"/>
      <c r="C403" s="272"/>
      <c r="D403" s="170"/>
      <c r="E403" s="171"/>
      <c r="F403" s="170"/>
      <c r="G403" s="170"/>
    </row>
    <row r="404" spans="1:7" ht="15.75" customHeight="1">
      <c r="A404" s="4">
        <v>6050000</v>
      </c>
      <c r="B404" s="20" t="s">
        <v>27</v>
      </c>
      <c r="C404" s="272" t="s">
        <v>213</v>
      </c>
      <c r="D404" s="170">
        <v>5863.33</v>
      </c>
      <c r="E404" s="171">
        <v>1000</v>
      </c>
      <c r="F404" s="170">
        <v>1764.59</v>
      </c>
      <c r="G404" s="170">
        <v>2764.59</v>
      </c>
    </row>
    <row r="405" spans="2:7" ht="15.75" customHeight="1">
      <c r="B405" s="18" t="s">
        <v>223</v>
      </c>
      <c r="C405" s="272" t="s">
        <v>214</v>
      </c>
      <c r="D405" s="170">
        <v>78218.53</v>
      </c>
      <c r="E405" s="171">
        <v>4075.77</v>
      </c>
      <c r="F405" s="170"/>
      <c r="G405" s="170">
        <v>4075.77</v>
      </c>
    </row>
    <row r="406" spans="2:7" ht="15.75" customHeight="1">
      <c r="B406" s="20"/>
      <c r="C406" s="272" t="s">
        <v>215</v>
      </c>
      <c r="D406" s="170">
        <f>SUM(D404:D405)</f>
        <v>84081.86</v>
      </c>
      <c r="E406" s="171">
        <f>SUM(E404:E405)</f>
        <v>5075.77</v>
      </c>
      <c r="F406" s="170">
        <f>SUM(F404:F405)</f>
        <v>1764.59</v>
      </c>
      <c r="G406" s="170">
        <f>SUM(G404:G405)</f>
        <v>6840.360000000001</v>
      </c>
    </row>
    <row r="407" spans="2:7" ht="15.75" customHeight="1">
      <c r="B407" s="20"/>
      <c r="C407" s="272"/>
      <c r="D407" s="170"/>
      <c r="E407" s="171"/>
      <c r="F407" s="170"/>
      <c r="G407" s="170"/>
    </row>
    <row r="408" spans="1:7" ht="15.75" customHeight="1">
      <c r="A408" s="4">
        <v>6060000</v>
      </c>
      <c r="B408" s="20" t="s">
        <v>224</v>
      </c>
      <c r="C408" s="272"/>
      <c r="D408" s="170"/>
      <c r="E408" s="171"/>
      <c r="F408" s="170"/>
      <c r="G408" s="170"/>
    </row>
    <row r="409" spans="2:7" ht="15.75" customHeight="1">
      <c r="B409" s="18" t="s">
        <v>225</v>
      </c>
      <c r="C409" s="272" t="s">
        <v>213</v>
      </c>
      <c r="D409" s="170">
        <v>2582.29</v>
      </c>
      <c r="E409" s="171">
        <v>2582.29</v>
      </c>
      <c r="F409" s="170"/>
      <c r="G409" s="170">
        <v>2582.29</v>
      </c>
    </row>
    <row r="410" spans="2:7" ht="15.75" customHeight="1">
      <c r="B410" s="18"/>
      <c r="C410" s="272" t="s">
        <v>214</v>
      </c>
      <c r="D410" s="170">
        <v>5164.57</v>
      </c>
      <c r="E410" s="171"/>
      <c r="F410" s="170">
        <v>5164.57</v>
      </c>
      <c r="G410" s="170">
        <v>5164.57</v>
      </c>
    </row>
    <row r="411" spans="2:7" ht="15.75" customHeight="1">
      <c r="B411" s="18"/>
      <c r="C411" s="272" t="s">
        <v>215</v>
      </c>
      <c r="D411" s="170">
        <f>SUM(D409:D410)</f>
        <v>7746.86</v>
      </c>
      <c r="E411" s="171">
        <f>SUM(E409:E410)</f>
        <v>2582.29</v>
      </c>
      <c r="F411" s="170">
        <f>SUM(F409:F410)</f>
        <v>5164.57</v>
      </c>
      <c r="G411" s="170">
        <f>SUM(G409:G410)</f>
        <v>7746.86</v>
      </c>
    </row>
    <row r="412" spans="2:7" ht="15.75" customHeight="1">
      <c r="B412" s="18"/>
      <c r="C412" s="272"/>
      <c r="D412" s="170"/>
      <c r="E412" s="171"/>
      <c r="F412" s="170"/>
      <c r="G412" s="170"/>
    </row>
    <row r="413" spans="1:7" ht="15.75" customHeight="1">
      <c r="A413" s="4">
        <v>6070000</v>
      </c>
      <c r="B413" s="20" t="s">
        <v>226</v>
      </c>
      <c r="C413" s="272"/>
      <c r="D413" s="170"/>
      <c r="E413" s="171"/>
      <c r="F413" s="170"/>
      <c r="G413" s="170"/>
    </row>
    <row r="414" spans="2:7" ht="15.75" customHeight="1">
      <c r="B414" s="18" t="s">
        <v>227</v>
      </c>
      <c r="C414" s="272" t="s">
        <v>213</v>
      </c>
      <c r="D414" s="170"/>
      <c r="E414" s="171"/>
      <c r="F414" s="170"/>
      <c r="G414" s="170"/>
    </row>
    <row r="415" spans="2:7" ht="15.75" customHeight="1">
      <c r="B415" s="18"/>
      <c r="C415" s="272" t="s">
        <v>214</v>
      </c>
      <c r="D415" s="170">
        <v>2582.28</v>
      </c>
      <c r="E415" s="171"/>
      <c r="F415" s="170"/>
      <c r="G415" s="170"/>
    </row>
    <row r="416" spans="2:7" ht="15.75" customHeight="1">
      <c r="B416" s="23"/>
      <c r="C416" s="153" t="s">
        <v>215</v>
      </c>
      <c r="D416" s="170">
        <f>SUM(D414:D415)</f>
        <v>2582.28</v>
      </c>
      <c r="E416" s="171"/>
      <c r="F416" s="170"/>
      <c r="G416" s="170"/>
    </row>
    <row r="417" spans="2:7" ht="15.75" customHeight="1">
      <c r="B417" s="23"/>
      <c r="C417" s="153"/>
      <c r="D417" s="170"/>
      <c r="E417" s="171"/>
      <c r="F417" s="170"/>
      <c r="G417" s="170"/>
    </row>
    <row r="418" spans="2:7" ht="15.75" customHeight="1">
      <c r="B418" s="23" t="s">
        <v>71</v>
      </c>
      <c r="C418" s="153"/>
      <c r="D418" s="170"/>
      <c r="E418" s="171"/>
      <c r="F418" s="170"/>
      <c r="G418" s="170"/>
    </row>
    <row r="419" spans="2:7" ht="15.75" customHeight="1">
      <c r="B419" s="24" t="s">
        <v>31</v>
      </c>
      <c r="C419" s="272" t="s">
        <v>213</v>
      </c>
      <c r="D419" s="28">
        <f aca="true" t="shared" si="13" ref="D419:G420">SUM(D385,D390+D395+D400+D404+D409+D414)</f>
        <v>8945.619999999999</v>
      </c>
      <c r="E419" s="28">
        <f t="shared" si="13"/>
        <v>3582.29</v>
      </c>
      <c r="F419" s="28">
        <f t="shared" si="13"/>
        <v>2264.59</v>
      </c>
      <c r="G419" s="28">
        <f t="shared" si="13"/>
        <v>5846.88</v>
      </c>
    </row>
    <row r="420" spans="2:7" ht="15.75" customHeight="1">
      <c r="B420" s="24"/>
      <c r="C420" s="272" t="s">
        <v>214</v>
      </c>
      <c r="D420" s="28">
        <f t="shared" si="13"/>
        <v>434573.79000000004</v>
      </c>
      <c r="E420" s="28">
        <f t="shared" si="13"/>
        <v>276421.38</v>
      </c>
      <c r="F420" s="28">
        <f t="shared" si="13"/>
        <v>7311.959999999999</v>
      </c>
      <c r="G420" s="28">
        <f t="shared" si="13"/>
        <v>283733.33999999997</v>
      </c>
    </row>
    <row r="421" spans="1:8" ht="18.75">
      <c r="A421" s="51"/>
      <c r="B421" s="24"/>
      <c r="C421" s="272" t="s">
        <v>215</v>
      </c>
      <c r="D421" s="28">
        <f>SUM(D419:D420)</f>
        <v>443519.41000000003</v>
      </c>
      <c r="E421" s="188">
        <f>SUM(E419:E420)</f>
        <v>280003.67</v>
      </c>
      <c r="F421" s="28">
        <f>SUM(F419:F420)</f>
        <v>9576.55</v>
      </c>
      <c r="G421" s="28">
        <f>SUM(G419:G420)</f>
        <v>289580.22</v>
      </c>
      <c r="H421" s="118"/>
    </row>
    <row r="422" spans="1:8" ht="18.75">
      <c r="A422" s="51"/>
      <c r="B422" s="50"/>
      <c r="C422" s="50"/>
      <c r="D422" s="194"/>
      <c r="E422" s="194"/>
      <c r="F422" s="194"/>
      <c r="G422" s="194"/>
      <c r="H422" s="118"/>
    </row>
    <row r="423" spans="1:8" ht="18.75">
      <c r="A423" s="51"/>
      <c r="B423" s="50"/>
      <c r="C423" s="50"/>
      <c r="D423" s="194"/>
      <c r="E423" s="194"/>
      <c r="F423" s="194"/>
      <c r="G423" s="194"/>
      <c r="H423" s="118"/>
    </row>
    <row r="424" spans="1:9" ht="12.75" customHeight="1">
      <c r="A424" s="51"/>
      <c r="B424" s="50"/>
      <c r="C424" s="50"/>
      <c r="D424" s="194"/>
      <c r="E424" s="194"/>
      <c r="F424" s="194"/>
      <c r="G424" s="194"/>
      <c r="I424" s="43"/>
    </row>
    <row r="425" spans="1:9" ht="12.75" customHeight="1">
      <c r="A425" s="51"/>
      <c r="B425" s="50"/>
      <c r="C425" s="50"/>
      <c r="D425" s="194"/>
      <c r="E425" s="194"/>
      <c r="F425" s="194"/>
      <c r="G425" s="194"/>
      <c r="I425" s="43"/>
    </row>
    <row r="426" spans="1:9" ht="12.75" customHeight="1">
      <c r="A426" s="51"/>
      <c r="B426" s="50"/>
      <c r="C426" s="50"/>
      <c r="D426" s="194"/>
      <c r="E426" s="194"/>
      <c r="F426" s="194"/>
      <c r="G426" s="194"/>
      <c r="I426" s="43"/>
    </row>
    <row r="427" spans="1:9" ht="12.75" customHeight="1" thickBot="1">
      <c r="A427" s="58"/>
      <c r="B427" s="2"/>
      <c r="C427" s="51"/>
      <c r="D427" s="194"/>
      <c r="E427" s="194"/>
      <c r="F427" s="194"/>
      <c r="G427" s="195"/>
      <c r="I427" s="43"/>
    </row>
    <row r="428" spans="1:9" ht="12.75" customHeight="1">
      <c r="A428" s="56"/>
      <c r="B428" s="87"/>
      <c r="C428" s="285"/>
      <c r="D428" s="196"/>
      <c r="E428" s="197"/>
      <c r="F428" s="197"/>
      <c r="G428" s="198"/>
      <c r="I428" s="43"/>
    </row>
    <row r="429" spans="1:9" ht="19.5">
      <c r="A429" s="52"/>
      <c r="B429" s="88" t="s">
        <v>59</v>
      </c>
      <c r="C429" s="152"/>
      <c r="D429" s="199"/>
      <c r="E429" s="200"/>
      <c r="F429" s="200"/>
      <c r="G429" s="201"/>
      <c r="I429" s="43"/>
    </row>
    <row r="430" spans="1:9" s="58" customFormat="1" ht="16.5" thickBot="1">
      <c r="A430" s="53"/>
      <c r="B430" s="89"/>
      <c r="C430" s="106"/>
      <c r="D430" s="202"/>
      <c r="E430" s="195"/>
      <c r="F430" s="195"/>
      <c r="G430" s="203"/>
      <c r="H430" s="49"/>
      <c r="I430" s="57"/>
    </row>
    <row r="431" spans="1:9" s="58" customFormat="1" ht="16.5" thickBot="1">
      <c r="A431" s="4"/>
      <c r="B431" s="145" t="s">
        <v>9</v>
      </c>
      <c r="C431" s="286" t="s">
        <v>213</v>
      </c>
      <c r="D431" s="204">
        <v>585866.7</v>
      </c>
      <c r="E431" s="204">
        <v>551722.34</v>
      </c>
      <c r="F431" s="204">
        <v>35100.75</v>
      </c>
      <c r="G431" s="204">
        <v>586823.09</v>
      </c>
      <c r="H431" s="49"/>
      <c r="I431" s="57"/>
    </row>
    <row r="432" spans="1:9" ht="16.5" thickBot="1">
      <c r="A432" s="54" t="s">
        <v>73</v>
      </c>
      <c r="B432" s="145"/>
      <c r="C432" s="287" t="s">
        <v>214</v>
      </c>
      <c r="D432" s="205">
        <v>1738232.94</v>
      </c>
      <c r="E432" s="205">
        <v>1246379.01</v>
      </c>
      <c r="F432" s="205">
        <v>471287.81</v>
      </c>
      <c r="G432" s="205">
        <v>1717666.82</v>
      </c>
      <c r="H432" s="35"/>
      <c r="I432" s="43"/>
    </row>
    <row r="433" spans="1:9" ht="16.5" thickBot="1">
      <c r="A433" s="55"/>
      <c r="B433" s="145"/>
      <c r="C433" s="288" t="s">
        <v>215</v>
      </c>
      <c r="D433" s="205">
        <f>SUM(D431:D432)</f>
        <v>2324099.6399999997</v>
      </c>
      <c r="E433" s="205">
        <f>SUM(E431:E432)</f>
        <v>1798101.35</v>
      </c>
      <c r="F433" s="205">
        <f>SUM(F431:F432)</f>
        <v>506388.56</v>
      </c>
      <c r="G433" s="205">
        <f>SUM(G431:G432)</f>
        <v>2304489.91</v>
      </c>
      <c r="H433" s="35"/>
      <c r="I433" s="43"/>
    </row>
    <row r="434" spans="1:9" ht="15.75">
      <c r="A434" s="55"/>
      <c r="B434" s="146"/>
      <c r="C434" s="146"/>
      <c r="D434" s="205"/>
      <c r="E434" s="205"/>
      <c r="F434" s="205"/>
      <c r="G434" s="205"/>
      <c r="H434" s="35"/>
      <c r="I434" s="43"/>
    </row>
    <row r="435" spans="1:9" ht="16.5" thickBot="1">
      <c r="A435" s="55"/>
      <c r="B435" s="146"/>
      <c r="C435" s="146"/>
      <c r="D435" s="205"/>
      <c r="E435" s="205"/>
      <c r="F435" s="205"/>
      <c r="G435" s="205"/>
      <c r="H435" s="35"/>
      <c r="I435" s="43"/>
    </row>
    <row r="436" spans="2:9" ht="13.5" thickBot="1">
      <c r="B436" s="145" t="s">
        <v>64</v>
      </c>
      <c r="C436" s="289" t="s">
        <v>213</v>
      </c>
      <c r="D436" s="206">
        <v>186581.64</v>
      </c>
      <c r="E436" s="206">
        <v>74670.98</v>
      </c>
      <c r="F436" s="206">
        <v>96288.5</v>
      </c>
      <c r="G436" s="206">
        <v>170959.48</v>
      </c>
      <c r="H436" s="35"/>
      <c r="I436" s="43"/>
    </row>
    <row r="437" spans="1:9" ht="16.5" thickBot="1">
      <c r="A437" s="54" t="s">
        <v>60</v>
      </c>
      <c r="B437" s="157" t="s">
        <v>68</v>
      </c>
      <c r="C437" s="290" t="s">
        <v>214</v>
      </c>
      <c r="D437" s="206">
        <v>684301.02</v>
      </c>
      <c r="E437" s="206">
        <v>628218.56</v>
      </c>
      <c r="F437" s="206">
        <v>38016.35</v>
      </c>
      <c r="G437" s="206">
        <v>666234.91</v>
      </c>
      <c r="H437" s="35"/>
      <c r="I437" s="43"/>
    </row>
    <row r="438" spans="1:9" ht="16.5" thickBot="1">
      <c r="A438" s="55"/>
      <c r="B438" s="146"/>
      <c r="C438" s="291" t="s">
        <v>215</v>
      </c>
      <c r="D438" s="206">
        <f>SUM(D436:D437)</f>
        <v>870882.66</v>
      </c>
      <c r="E438" s="206">
        <f>SUM(E436:E437)</f>
        <v>702889.54</v>
      </c>
      <c r="F438" s="206">
        <f>SUM(F436:F437)</f>
        <v>134304.85</v>
      </c>
      <c r="G438" s="206">
        <f>SUM(G436:G437)</f>
        <v>837194.39</v>
      </c>
      <c r="H438" s="35"/>
      <c r="I438" s="43"/>
    </row>
    <row r="439" spans="1:9" ht="15.75">
      <c r="A439" s="55"/>
      <c r="B439" s="146"/>
      <c r="C439" s="146"/>
      <c r="D439" s="206"/>
      <c r="E439" s="206"/>
      <c r="F439" s="206"/>
      <c r="G439" s="206"/>
      <c r="H439" s="35"/>
      <c r="I439" s="43"/>
    </row>
    <row r="440" spans="1:9" ht="16.5" thickBot="1">
      <c r="A440" s="55"/>
      <c r="B440" s="146"/>
      <c r="C440" s="146"/>
      <c r="D440" s="206"/>
      <c r="E440" s="206"/>
      <c r="F440" s="206"/>
      <c r="G440" s="206"/>
      <c r="H440" s="35"/>
      <c r="I440" s="43"/>
    </row>
    <row r="441" spans="2:9" ht="13.5" thickBot="1">
      <c r="B441" s="145" t="s">
        <v>65</v>
      </c>
      <c r="C441" s="287" t="s">
        <v>213</v>
      </c>
      <c r="D441" s="206">
        <v>304457.95</v>
      </c>
      <c r="E441" s="206">
        <v>132209.67</v>
      </c>
      <c r="F441" s="206">
        <v>145639.02</v>
      </c>
      <c r="G441" s="206">
        <v>277848.69</v>
      </c>
      <c r="H441" s="35"/>
      <c r="I441" s="43"/>
    </row>
    <row r="442" spans="1:9" ht="16.5" thickBot="1">
      <c r="A442" s="54" t="s">
        <v>61</v>
      </c>
      <c r="B442" s="146"/>
      <c r="C442" s="287" t="s">
        <v>214</v>
      </c>
      <c r="D442" s="206">
        <v>612297.14</v>
      </c>
      <c r="E442" s="206">
        <v>353714.71</v>
      </c>
      <c r="F442" s="206">
        <v>130650.49</v>
      </c>
      <c r="G442" s="206">
        <v>484365.2</v>
      </c>
      <c r="H442" s="35"/>
      <c r="I442" s="43"/>
    </row>
    <row r="443" spans="1:8" ht="16.5" thickBot="1">
      <c r="A443" s="55"/>
      <c r="B443" s="146"/>
      <c r="C443" s="287" t="s">
        <v>215</v>
      </c>
      <c r="D443" s="206">
        <f>SUM(D441:D442)</f>
        <v>916755.0900000001</v>
      </c>
      <c r="E443" s="206">
        <f>SUM(E441:E442)</f>
        <v>485924.38</v>
      </c>
      <c r="F443" s="206">
        <f>SUM(F441:F442)</f>
        <v>276289.51</v>
      </c>
      <c r="G443" s="206">
        <f>SUM(G441:G442)</f>
        <v>762213.89</v>
      </c>
      <c r="H443" s="35"/>
    </row>
    <row r="444" spans="1:8" ht="16.5" thickBot="1">
      <c r="A444" s="55"/>
      <c r="B444" s="146"/>
      <c r="C444" s="146"/>
      <c r="D444" s="206"/>
      <c r="E444" s="206"/>
      <c r="F444" s="206"/>
      <c r="G444" s="206"/>
      <c r="H444" s="35"/>
    </row>
    <row r="445" spans="2:8" ht="13.5" thickBot="1">
      <c r="B445" s="147" t="s">
        <v>66</v>
      </c>
      <c r="C445" s="286" t="s">
        <v>213</v>
      </c>
      <c r="D445" s="206">
        <v>1041481.68</v>
      </c>
      <c r="E445" s="206">
        <v>727712.66</v>
      </c>
      <c r="F445" s="206">
        <v>276304.01</v>
      </c>
      <c r="G445" s="206">
        <v>1004016.67</v>
      </c>
      <c r="H445" s="35"/>
    </row>
    <row r="446" spans="1:8" ht="16.5" thickBot="1">
      <c r="A446" s="90" t="s">
        <v>62</v>
      </c>
      <c r="B446" s="148" t="s">
        <v>67</v>
      </c>
      <c r="C446" s="287" t="s">
        <v>214</v>
      </c>
      <c r="D446" s="206">
        <v>1685150.31</v>
      </c>
      <c r="E446" s="206">
        <v>127090.01</v>
      </c>
      <c r="F446" s="206">
        <v>1136708.75</v>
      </c>
      <c r="G446" s="206">
        <v>1263798.76</v>
      </c>
      <c r="H446" s="35"/>
    </row>
    <row r="447" spans="1:8" ht="16.5" thickBot="1">
      <c r="A447" s="55"/>
      <c r="B447" s="146"/>
      <c r="C447" s="288" t="s">
        <v>215</v>
      </c>
      <c r="D447" s="206">
        <f>SUM(D445:D446)</f>
        <v>2726631.99</v>
      </c>
      <c r="E447" s="206">
        <f>SUM(E445:E446)</f>
        <v>854802.67</v>
      </c>
      <c r="F447" s="206">
        <f>SUM(F445:F446)</f>
        <v>1413012.76</v>
      </c>
      <c r="G447" s="206">
        <f>SUM(G445:G446)</f>
        <v>2267815.43</v>
      </c>
      <c r="H447" s="35"/>
    </row>
    <row r="448" spans="1:8" ht="15.75">
      <c r="A448" s="55"/>
      <c r="B448" s="146"/>
      <c r="C448" s="146"/>
      <c r="D448" s="206"/>
      <c r="E448" s="206"/>
      <c r="F448" s="206"/>
      <c r="G448" s="206"/>
      <c r="H448" s="35"/>
    </row>
    <row r="449" spans="1:8" ht="16.5" thickBot="1">
      <c r="A449" s="55"/>
      <c r="B449" s="146"/>
      <c r="C449" s="146"/>
      <c r="D449" s="206"/>
      <c r="E449" s="206"/>
      <c r="F449" s="206"/>
      <c r="G449" s="206"/>
      <c r="H449" s="35"/>
    </row>
    <row r="450" spans="2:8" ht="13.5" thickBot="1">
      <c r="B450" s="149" t="s">
        <v>51</v>
      </c>
      <c r="C450" s="286" t="s">
        <v>213</v>
      </c>
      <c r="D450" s="207">
        <v>403449.6</v>
      </c>
      <c r="E450" s="206">
        <f aca="true" t="shared" si="14" ref="D450:G452">E373</f>
        <v>131589.78</v>
      </c>
      <c r="F450" s="206">
        <f t="shared" si="14"/>
        <v>83353.05</v>
      </c>
      <c r="G450" s="206">
        <f t="shared" si="14"/>
        <v>214942.83</v>
      </c>
      <c r="H450" s="35"/>
    </row>
    <row r="451" spans="1:8" ht="16.5" thickBot="1">
      <c r="A451" s="91" t="s">
        <v>69</v>
      </c>
      <c r="B451" s="150" t="s">
        <v>52</v>
      </c>
      <c r="C451" s="292" t="s">
        <v>214</v>
      </c>
      <c r="D451" s="172">
        <v>1308569.47</v>
      </c>
      <c r="E451" s="208">
        <f t="shared" si="14"/>
        <v>299059</v>
      </c>
      <c r="F451" s="206">
        <f t="shared" si="14"/>
        <v>312628.57</v>
      </c>
      <c r="G451" s="206">
        <f t="shared" si="14"/>
        <v>611687.57</v>
      </c>
      <c r="H451" s="35"/>
    </row>
    <row r="452" spans="1:8" ht="16.5" thickBot="1">
      <c r="A452" s="55"/>
      <c r="B452" s="276"/>
      <c r="C452" s="288" t="s">
        <v>215</v>
      </c>
      <c r="D452" s="205">
        <f t="shared" si="14"/>
        <v>1712019.0699999998</v>
      </c>
      <c r="E452" s="206">
        <f t="shared" si="14"/>
        <v>430648.78</v>
      </c>
      <c r="F452" s="206">
        <f t="shared" si="14"/>
        <v>395981.62</v>
      </c>
      <c r="G452" s="206">
        <f t="shared" si="14"/>
        <v>826630.3999999999</v>
      </c>
      <c r="H452" s="35"/>
    </row>
    <row r="453" spans="1:8" ht="16.5" thickBot="1">
      <c r="A453" s="55"/>
      <c r="B453" s="277"/>
      <c r="C453" s="157"/>
      <c r="D453" s="206"/>
      <c r="E453" s="206"/>
      <c r="F453" s="206"/>
      <c r="G453" s="206"/>
      <c r="H453" s="35"/>
    </row>
    <row r="454" spans="1:8" ht="16.5" thickBot="1">
      <c r="A454" s="55"/>
      <c r="B454" s="278"/>
      <c r="C454" s="146"/>
      <c r="D454" s="206"/>
      <c r="E454" s="206"/>
      <c r="F454" s="206"/>
      <c r="G454" s="206"/>
      <c r="H454" s="35"/>
    </row>
    <row r="455" spans="2:8" ht="13.5" thickBot="1">
      <c r="B455" s="145" t="s">
        <v>70</v>
      </c>
      <c r="C455" s="286" t="s">
        <v>213</v>
      </c>
      <c r="D455" s="206">
        <f aca="true" t="shared" si="15" ref="D455:G457">D419</f>
        <v>8945.619999999999</v>
      </c>
      <c r="E455" s="206">
        <f t="shared" si="15"/>
        <v>3582.29</v>
      </c>
      <c r="F455" s="206">
        <f t="shared" si="15"/>
        <v>2264.59</v>
      </c>
      <c r="G455" s="206">
        <f t="shared" si="15"/>
        <v>5846.88</v>
      </c>
      <c r="H455" s="35"/>
    </row>
    <row r="456" spans="1:8" ht="16.5" thickBot="1">
      <c r="A456" s="54" t="s">
        <v>63</v>
      </c>
      <c r="B456" s="153"/>
      <c r="C456" s="287" t="s">
        <v>214</v>
      </c>
      <c r="D456" s="207">
        <f t="shared" si="15"/>
        <v>434573.79000000004</v>
      </c>
      <c r="E456" s="206">
        <f t="shared" si="15"/>
        <v>276421.38</v>
      </c>
      <c r="F456" s="207">
        <f t="shared" si="15"/>
        <v>7311.959999999999</v>
      </c>
      <c r="G456" s="207">
        <f t="shared" si="15"/>
        <v>283733.33999999997</v>
      </c>
      <c r="H456" s="35"/>
    </row>
    <row r="457" spans="1:8" ht="16.5" thickBot="1">
      <c r="A457" s="90"/>
      <c r="B457" s="153"/>
      <c r="C457" s="288" t="s">
        <v>215</v>
      </c>
      <c r="D457" s="207">
        <f t="shared" si="15"/>
        <v>443519.41000000003</v>
      </c>
      <c r="E457" s="206">
        <f t="shared" si="15"/>
        <v>280003.67</v>
      </c>
      <c r="F457" s="207">
        <f t="shared" si="15"/>
        <v>9576.55</v>
      </c>
      <c r="G457" s="207">
        <f t="shared" si="15"/>
        <v>289580.22</v>
      </c>
      <c r="H457" s="35"/>
    </row>
    <row r="458" spans="1:8" ht="16.5" thickBot="1">
      <c r="A458" s="94"/>
      <c r="B458" s="50"/>
      <c r="C458" s="161"/>
      <c r="D458" s="209"/>
      <c r="E458" s="207"/>
      <c r="F458" s="209"/>
      <c r="G458" s="209"/>
      <c r="H458" s="35"/>
    </row>
    <row r="459" spans="1:8" ht="16.5" thickBot="1">
      <c r="A459" s="141"/>
      <c r="B459" s="92" t="s">
        <v>71</v>
      </c>
      <c r="C459" s="286" t="s">
        <v>213</v>
      </c>
      <c r="D459" s="210">
        <f aca="true" t="shared" si="16" ref="D459:F461">SUM(D431+D436+D441+D445+D450+D455)</f>
        <v>2530783.1900000004</v>
      </c>
      <c r="E459" s="210">
        <f t="shared" si="16"/>
        <v>1621487.72</v>
      </c>
      <c r="F459" s="210">
        <f>SUM(F431+F436+F441+F445+F450+F455)</f>
        <v>638949.92</v>
      </c>
      <c r="G459" s="210">
        <f>SUM(G455+G450+G445+G441+G436+G431)</f>
        <v>2260437.64</v>
      </c>
      <c r="H459" s="35"/>
    </row>
    <row r="460" spans="1:8" ht="16.5" thickBot="1">
      <c r="A460" s="141"/>
      <c r="B460" s="93"/>
      <c r="C460" s="287" t="s">
        <v>214</v>
      </c>
      <c r="D460" s="273">
        <f>SUM(D432+D437+D442+D446+D451+D456)</f>
        <v>6463124.67</v>
      </c>
      <c r="E460" s="273">
        <f>SUM(E432+E437+E442+E446+E451+E456)</f>
        <v>2930882.67</v>
      </c>
      <c r="F460" s="273">
        <f>SUM(F432+F437+F442+F446+F451+F456)</f>
        <v>2096603.93</v>
      </c>
      <c r="G460" s="273">
        <f>SUM(G432+G437+G442+G446+G451+G456)</f>
        <v>5027486.600000001</v>
      </c>
      <c r="H460" s="35"/>
    </row>
    <row r="461" spans="1:8" s="44" customFormat="1" ht="16.5" thickBot="1">
      <c r="A461" s="141"/>
      <c r="B461" s="158"/>
      <c r="C461" s="288" t="s">
        <v>215</v>
      </c>
      <c r="D461" s="211">
        <f t="shared" si="16"/>
        <v>8993907.86</v>
      </c>
      <c r="E461" s="211">
        <f t="shared" si="16"/>
        <v>4552370.39</v>
      </c>
      <c r="F461" s="211">
        <f t="shared" si="16"/>
        <v>2735553.85</v>
      </c>
      <c r="G461" s="211">
        <f>SUM(G459:G460)</f>
        <v>7287924.24</v>
      </c>
      <c r="H461" s="98"/>
    </row>
    <row r="462" spans="1:8" s="44" customFormat="1" ht="19.5">
      <c r="A462" s="139"/>
      <c r="B462" s="144"/>
      <c r="C462" s="88"/>
      <c r="D462" s="212"/>
      <c r="E462" s="212"/>
      <c r="F462" s="212"/>
      <c r="G462" s="213"/>
      <c r="H462" s="98"/>
    </row>
    <row r="463" spans="1:8" s="44" customFormat="1" ht="15.75">
      <c r="A463" s="139"/>
      <c r="B463" s="143" t="s">
        <v>72</v>
      </c>
      <c r="C463" s="143"/>
      <c r="D463" s="214">
        <v>61594.06</v>
      </c>
      <c r="E463" s="215"/>
      <c r="F463" s="215"/>
      <c r="G463" s="215"/>
      <c r="H463" s="98"/>
    </row>
    <row r="464" spans="1:256" s="1" customFormat="1" ht="13.5" customHeight="1">
      <c r="A464" s="138"/>
      <c r="B464" s="143" t="s">
        <v>205</v>
      </c>
      <c r="C464" s="143"/>
      <c r="D464" s="216">
        <v>557046.3</v>
      </c>
      <c r="E464" s="216"/>
      <c r="F464" s="216"/>
      <c r="G464" s="216"/>
      <c r="H464" s="3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ht="12.75" customHeight="1" thickBot="1">
      <c r="A465" s="139"/>
      <c r="B465" s="88"/>
      <c r="C465" s="88"/>
      <c r="D465" s="217"/>
      <c r="E465" s="217"/>
      <c r="F465" s="217"/>
      <c r="G465" s="217"/>
      <c r="H465" s="3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8" ht="19.5" thickBot="1">
      <c r="A466" s="140"/>
      <c r="B466" s="274" t="s">
        <v>74</v>
      </c>
      <c r="C466" s="142"/>
      <c r="D466" s="218"/>
      <c r="E466" s="218"/>
      <c r="F466" s="218"/>
      <c r="G466" s="219"/>
      <c r="H466" s="124"/>
    </row>
    <row r="467" spans="1:8" ht="18" thickBot="1">
      <c r="A467" s="65"/>
      <c r="B467" s="160" t="s">
        <v>228</v>
      </c>
      <c r="C467" s="289" t="s">
        <v>213</v>
      </c>
      <c r="D467" s="220">
        <f>D459+D464</f>
        <v>3087829.49</v>
      </c>
      <c r="E467" s="220">
        <f>E459+E464</f>
        <v>1621487.72</v>
      </c>
      <c r="F467" s="220">
        <f>F459+F464</f>
        <v>638949.92</v>
      </c>
      <c r="G467" s="220">
        <f>G459+G464</f>
        <v>2260437.64</v>
      </c>
      <c r="H467" s="35"/>
    </row>
    <row r="468" spans="1:8" ht="19.5" thickBot="1">
      <c r="A468" s="111"/>
      <c r="B468" s="160"/>
      <c r="C468" s="293" t="s">
        <v>214</v>
      </c>
      <c r="D468" s="220">
        <f>D460+D463</f>
        <v>6524718.7299999995</v>
      </c>
      <c r="E468" s="220">
        <f>E460+E463</f>
        <v>2930882.67</v>
      </c>
      <c r="F468" s="220">
        <f>F460+F463</f>
        <v>2096603.93</v>
      </c>
      <c r="G468" s="220">
        <f>G460+G463</f>
        <v>5027486.600000001</v>
      </c>
      <c r="H468" s="125"/>
    </row>
    <row r="469" spans="1:8" ht="18" thickBot="1">
      <c r="A469" s="275"/>
      <c r="B469" s="160"/>
      <c r="C469" s="287" t="s">
        <v>215</v>
      </c>
      <c r="D469" s="220">
        <f>D461+D463+D464</f>
        <v>9612548.22</v>
      </c>
      <c r="E469" s="220">
        <f>E461+E463+E464</f>
        <v>4552370.39</v>
      </c>
      <c r="F469" s="220">
        <f>F461+F463+F464</f>
        <v>2735553.85</v>
      </c>
      <c r="G469" s="220">
        <f>G461+G463+G464</f>
        <v>7287924.24</v>
      </c>
      <c r="H469" s="126"/>
    </row>
    <row r="470" spans="1:8" ht="17.25">
      <c r="A470" s="51"/>
      <c r="B470" s="159"/>
      <c r="C470" s="294"/>
      <c r="D470" s="221"/>
      <c r="E470" s="221"/>
      <c r="F470" s="221"/>
      <c r="G470" s="221"/>
      <c r="H470" s="126"/>
    </row>
    <row r="471" spans="1:8" ht="17.25">
      <c r="A471" s="51"/>
      <c r="B471" s="45"/>
      <c r="C471" s="47"/>
      <c r="D471" s="194"/>
      <c r="E471" s="194"/>
      <c r="F471" s="222"/>
      <c r="G471" s="222"/>
      <c r="H471" s="126"/>
    </row>
    <row r="472" spans="1:8" ht="17.25">
      <c r="A472" s="51"/>
      <c r="B472" s="2"/>
      <c r="C472" s="51"/>
      <c r="D472" s="194"/>
      <c r="E472" s="194"/>
      <c r="F472" s="194"/>
      <c r="G472" s="222"/>
      <c r="H472" s="127"/>
    </row>
    <row r="473" spans="1:7" ht="12.75">
      <c r="A473" s="51"/>
      <c r="B473" s="2"/>
      <c r="C473" s="51"/>
      <c r="D473" s="194"/>
      <c r="E473" s="194"/>
      <c r="F473" s="194"/>
      <c r="G473" s="194"/>
    </row>
    <row r="474" spans="1:7" ht="15.75">
      <c r="A474" s="51"/>
      <c r="B474" s="47"/>
      <c r="C474" s="47"/>
      <c r="D474" s="194"/>
      <c r="E474" s="194"/>
      <c r="F474" s="194"/>
      <c r="G474" s="194"/>
    </row>
    <row r="475" spans="1:7" ht="14.25">
      <c r="A475" s="51"/>
      <c r="B475" s="48"/>
      <c r="C475" s="48"/>
      <c r="D475" s="194"/>
      <c r="E475" s="194"/>
      <c r="F475" s="194"/>
      <c r="G475" s="194"/>
    </row>
    <row r="476" spans="2:7" ht="14.25">
      <c r="B476" s="48"/>
      <c r="C476" s="48"/>
      <c r="D476" s="194"/>
      <c r="E476" s="194"/>
      <c r="F476" s="194"/>
      <c r="G476" s="194"/>
    </row>
    <row r="477" spans="2:7" ht="13.5" thickBot="1">
      <c r="B477" s="2"/>
      <c r="C477" s="51"/>
      <c r="D477" s="194"/>
      <c r="E477" s="194"/>
      <c r="F477" s="194"/>
      <c r="G477" s="194"/>
    </row>
    <row r="478" spans="1:7" ht="13.5" thickTop="1">
      <c r="A478" s="70"/>
      <c r="B478" s="84"/>
      <c r="C478" s="70"/>
      <c r="D478" s="223"/>
      <c r="E478" s="224"/>
      <c r="F478" s="223"/>
      <c r="G478" s="225"/>
    </row>
    <row r="479" spans="1:7" ht="25.5">
      <c r="A479" s="71" t="s">
        <v>0</v>
      </c>
      <c r="B479" s="85" t="s">
        <v>8</v>
      </c>
      <c r="C479" s="85"/>
      <c r="D479" s="226" t="s">
        <v>204</v>
      </c>
      <c r="E479" s="227" t="s">
        <v>206</v>
      </c>
      <c r="F479" s="226" t="s">
        <v>202</v>
      </c>
      <c r="G479" s="226" t="s">
        <v>207</v>
      </c>
    </row>
    <row r="480" spans="1:7" ht="13.5" thickBot="1">
      <c r="A480" s="72"/>
      <c r="B480" s="73"/>
      <c r="C480" s="72"/>
      <c r="D480" s="228" t="s">
        <v>200</v>
      </c>
      <c r="E480" s="229"/>
      <c r="F480" s="228"/>
      <c r="G480" s="228"/>
    </row>
    <row r="481" spans="3:8" ht="13.5" thickTop="1">
      <c r="C481" s="61"/>
      <c r="D481" s="230"/>
      <c r="E481" s="170"/>
      <c r="F481" s="230"/>
      <c r="G481" s="231"/>
      <c r="H481" s="60"/>
    </row>
    <row r="482" spans="2:8" ht="18.75">
      <c r="B482" s="7" t="s">
        <v>1</v>
      </c>
      <c r="C482" s="7"/>
      <c r="D482" s="170"/>
      <c r="E482" s="170"/>
      <c r="F482" s="170"/>
      <c r="G482" s="176"/>
      <c r="H482" s="60"/>
    </row>
    <row r="483" spans="2:7" ht="18.75">
      <c r="B483" s="7" t="s">
        <v>75</v>
      </c>
      <c r="C483" s="7"/>
      <c r="D483" s="170"/>
      <c r="E483" s="170"/>
      <c r="F483" s="170"/>
      <c r="G483" s="176"/>
    </row>
    <row r="484" spans="4:7" ht="12.75">
      <c r="D484" s="170"/>
      <c r="E484" s="170"/>
      <c r="F484" s="170"/>
      <c r="G484" s="176"/>
    </row>
    <row r="485" spans="2:7" ht="15.75">
      <c r="B485" s="95" t="s">
        <v>76</v>
      </c>
      <c r="C485" s="95"/>
      <c r="D485" s="170"/>
      <c r="E485" s="170"/>
      <c r="F485" s="170"/>
      <c r="G485" s="176"/>
    </row>
    <row r="486" spans="1:7" ht="15.75">
      <c r="A486" s="51"/>
      <c r="B486" s="8" t="s">
        <v>77</v>
      </c>
      <c r="C486" s="8"/>
      <c r="D486" s="170"/>
      <c r="E486" s="170"/>
      <c r="F486" s="170"/>
      <c r="G486" s="176"/>
    </row>
    <row r="487" spans="4:7" ht="12.75">
      <c r="D487" s="170"/>
      <c r="E487" s="170"/>
      <c r="F487" s="170"/>
      <c r="G487" s="176"/>
    </row>
    <row r="488" spans="2:7" ht="15.75">
      <c r="B488" s="9" t="s">
        <v>78</v>
      </c>
      <c r="C488" s="9"/>
      <c r="D488" s="170"/>
      <c r="E488" s="170"/>
      <c r="F488" s="170"/>
      <c r="G488" s="176"/>
    </row>
    <row r="489" spans="2:7" ht="15.75">
      <c r="B489" s="8" t="s">
        <v>79</v>
      </c>
      <c r="C489" s="8"/>
      <c r="D489" s="170"/>
      <c r="E489" s="170"/>
      <c r="F489" s="170"/>
      <c r="G489" s="176"/>
    </row>
    <row r="490" spans="4:7" ht="12.75">
      <c r="D490" s="170"/>
      <c r="E490" s="170"/>
      <c r="F490" s="170"/>
      <c r="G490" s="176"/>
    </row>
    <row r="491" spans="4:7" ht="12.75">
      <c r="D491" s="170"/>
      <c r="E491" s="170"/>
      <c r="F491" s="170"/>
      <c r="G491" s="176"/>
    </row>
    <row r="492" spans="1:7" ht="12.75">
      <c r="A492" s="4">
        <v>1010102</v>
      </c>
      <c r="B492" s="5" t="s">
        <v>80</v>
      </c>
      <c r="C492" s="272" t="s">
        <v>213</v>
      </c>
      <c r="D492" s="170">
        <v>2559</v>
      </c>
      <c r="E492" s="170">
        <v>2559</v>
      </c>
      <c r="F492" s="170"/>
      <c r="G492" s="172">
        <v>2559</v>
      </c>
    </row>
    <row r="493" spans="2:7" ht="12.75">
      <c r="B493" s="5"/>
      <c r="C493" s="272" t="s">
        <v>214</v>
      </c>
      <c r="D493" s="170">
        <v>5330.16</v>
      </c>
      <c r="E493" s="170">
        <v>2728.41</v>
      </c>
      <c r="F493" s="170">
        <v>2451.64</v>
      </c>
      <c r="G493" s="172">
        <v>5180.05</v>
      </c>
    </row>
    <row r="494" spans="2:7" ht="12.75">
      <c r="B494" s="5"/>
      <c r="C494" s="272" t="s">
        <v>215</v>
      </c>
      <c r="D494" s="170">
        <f>SUM(D492:D493)</f>
        <v>7889.16</v>
      </c>
      <c r="E494" s="170">
        <f>SUM(E492:E493)</f>
        <v>5287.41</v>
      </c>
      <c r="F494" s="170">
        <f>SUM(F492:F493)</f>
        <v>2451.64</v>
      </c>
      <c r="G494" s="172">
        <f>SUM(G492:G493)</f>
        <v>7739.05</v>
      </c>
    </row>
    <row r="495" spans="2:7" ht="12.75">
      <c r="B495" s="5"/>
      <c r="C495" s="272"/>
      <c r="D495" s="170"/>
      <c r="E495" s="170"/>
      <c r="F495" s="170"/>
      <c r="G495" s="172"/>
    </row>
    <row r="496" spans="1:7" ht="12.75">
      <c r="A496" s="4">
        <v>1010103</v>
      </c>
      <c r="B496" s="5" t="s">
        <v>81</v>
      </c>
      <c r="C496" s="272" t="s">
        <v>213</v>
      </c>
      <c r="D496" s="170">
        <v>13461.85</v>
      </c>
      <c r="E496" s="170">
        <v>8297.28</v>
      </c>
      <c r="F496" s="170">
        <v>5164.57</v>
      </c>
      <c r="G496" s="172">
        <v>13461.85</v>
      </c>
    </row>
    <row r="497" spans="2:7" ht="12.75">
      <c r="B497" s="5"/>
      <c r="C497" s="272" t="s">
        <v>214</v>
      </c>
      <c r="D497" s="170">
        <v>83539.5</v>
      </c>
      <c r="E497" s="170">
        <v>68379.85</v>
      </c>
      <c r="F497" s="170">
        <v>11049.99</v>
      </c>
      <c r="G497" s="172">
        <v>79429.84</v>
      </c>
    </row>
    <row r="498" spans="2:7" ht="12.75">
      <c r="B498" s="5"/>
      <c r="C498" s="272" t="s">
        <v>215</v>
      </c>
      <c r="D498" s="170">
        <f>SUM(D496:D497)</f>
        <v>97001.35</v>
      </c>
      <c r="E498" s="170">
        <f>SUM(E496:E497)</f>
        <v>76677.13</v>
      </c>
      <c r="F498" s="170">
        <f>SUM(F496:F497)</f>
        <v>16214.56</v>
      </c>
      <c r="G498" s="172">
        <f>SUM(G496:G497)</f>
        <v>92891.69</v>
      </c>
    </row>
    <row r="499" spans="2:7" ht="12.75">
      <c r="B499" s="5"/>
      <c r="C499" s="272"/>
      <c r="D499" s="170"/>
      <c r="E499" s="170"/>
      <c r="F499" s="170"/>
      <c r="G499" s="172"/>
    </row>
    <row r="500" spans="1:7" ht="12.75">
      <c r="A500" s="4">
        <v>1010107</v>
      </c>
      <c r="B500" s="5" t="s">
        <v>82</v>
      </c>
      <c r="C500" s="272" t="s">
        <v>213</v>
      </c>
      <c r="D500" s="170"/>
      <c r="E500" s="170"/>
      <c r="F500" s="170"/>
      <c r="G500" s="172"/>
    </row>
    <row r="501" spans="2:7" ht="12.75">
      <c r="B501" s="5"/>
      <c r="C501" s="272" t="s">
        <v>214</v>
      </c>
      <c r="D501" s="170">
        <v>3892.82</v>
      </c>
      <c r="E501" s="170">
        <v>3850.43</v>
      </c>
      <c r="F501" s="170"/>
      <c r="G501" s="172">
        <v>3850.43</v>
      </c>
    </row>
    <row r="502" spans="2:7" ht="12.75">
      <c r="B502" s="5"/>
      <c r="C502" s="272" t="s">
        <v>215</v>
      </c>
      <c r="D502" s="170">
        <f>SUM(D500:D501)</f>
        <v>3892.82</v>
      </c>
      <c r="E502" s="170">
        <f>SUM(E500:E501)</f>
        <v>3850.43</v>
      </c>
      <c r="F502" s="170">
        <f>SUM(F500:F501)</f>
        <v>0</v>
      </c>
      <c r="G502" s="172">
        <f>SUM(G500:G501)</f>
        <v>3850.43</v>
      </c>
    </row>
    <row r="503" spans="2:7" ht="12.75">
      <c r="B503" s="5"/>
      <c r="C503" s="281"/>
      <c r="D503" s="170"/>
      <c r="E503" s="170"/>
      <c r="F503" s="170"/>
      <c r="G503" s="172"/>
    </row>
    <row r="504" spans="2:7" ht="13.5">
      <c r="B504" s="96" t="s">
        <v>83</v>
      </c>
      <c r="C504" s="272" t="s">
        <v>213</v>
      </c>
      <c r="D504" s="232">
        <f aca="true" t="shared" si="17" ref="D504:G506">SUM(D492+D496+D500)</f>
        <v>16020.85</v>
      </c>
      <c r="E504" s="232">
        <f t="shared" si="17"/>
        <v>10856.28</v>
      </c>
      <c r="F504" s="232">
        <f t="shared" si="17"/>
        <v>5164.57</v>
      </c>
      <c r="G504" s="232">
        <f t="shared" si="17"/>
        <v>16020.85</v>
      </c>
    </row>
    <row r="505" spans="2:7" ht="13.5">
      <c r="B505" s="96"/>
      <c r="C505" s="272" t="s">
        <v>214</v>
      </c>
      <c r="D505" s="232">
        <f t="shared" si="17"/>
        <v>92762.48000000001</v>
      </c>
      <c r="E505" s="232">
        <f t="shared" si="17"/>
        <v>74958.69</v>
      </c>
      <c r="F505" s="232">
        <f t="shared" si="17"/>
        <v>13501.63</v>
      </c>
      <c r="G505" s="232">
        <f t="shared" si="17"/>
        <v>88460.31999999999</v>
      </c>
    </row>
    <row r="506" spans="2:8" ht="13.5">
      <c r="B506" s="96"/>
      <c r="C506" s="272" t="s">
        <v>215</v>
      </c>
      <c r="D506" s="232">
        <f t="shared" si="17"/>
        <v>108783.33000000002</v>
      </c>
      <c r="E506" s="232">
        <f t="shared" si="17"/>
        <v>85814.97</v>
      </c>
      <c r="F506" s="232">
        <f t="shared" si="17"/>
        <v>18666.2</v>
      </c>
      <c r="G506" s="232">
        <f t="shared" si="17"/>
        <v>104481.17</v>
      </c>
      <c r="H506" s="98"/>
    </row>
    <row r="507" spans="2:8" ht="13.5">
      <c r="B507" s="5"/>
      <c r="C507" s="281"/>
      <c r="D507" s="170"/>
      <c r="E507" s="170"/>
      <c r="F507" s="176"/>
      <c r="G507" s="176"/>
      <c r="H507" s="98"/>
    </row>
    <row r="508" spans="2:8" ht="15.75">
      <c r="B508" s="9" t="s">
        <v>84</v>
      </c>
      <c r="C508" s="9"/>
      <c r="D508" s="170"/>
      <c r="E508" s="170"/>
      <c r="F508" s="170"/>
      <c r="G508" s="176"/>
      <c r="H508" s="98"/>
    </row>
    <row r="509" spans="2:7" ht="15.75">
      <c r="B509" s="8" t="s">
        <v>85</v>
      </c>
      <c r="C509" s="8"/>
      <c r="D509" s="170"/>
      <c r="E509" s="170"/>
      <c r="F509" s="170"/>
      <c r="G509" s="176"/>
    </row>
    <row r="510" spans="4:7" ht="12.75">
      <c r="D510" s="170"/>
      <c r="E510" s="170"/>
      <c r="F510" s="170"/>
      <c r="G510" s="176"/>
    </row>
    <row r="511" spans="1:7" ht="12.75">
      <c r="A511" s="4">
        <v>1010201</v>
      </c>
      <c r="B511" s="5" t="s">
        <v>86</v>
      </c>
      <c r="C511" s="272" t="s">
        <v>213</v>
      </c>
      <c r="D511" s="170">
        <v>14288.56</v>
      </c>
      <c r="E511" s="170">
        <v>14282.84</v>
      </c>
      <c r="F511" s="170"/>
      <c r="G511" s="177">
        <v>14282.84</v>
      </c>
    </row>
    <row r="512" spans="2:7" ht="12.75">
      <c r="B512" s="5"/>
      <c r="C512" s="272" t="s">
        <v>214</v>
      </c>
      <c r="D512" s="170">
        <v>228544.04</v>
      </c>
      <c r="E512" s="170">
        <v>214968.32</v>
      </c>
      <c r="F512" s="170">
        <v>7676.02</v>
      </c>
      <c r="G512" s="177">
        <v>222644.34</v>
      </c>
    </row>
    <row r="513" spans="2:7" ht="12.75">
      <c r="B513" s="5"/>
      <c r="C513" s="272" t="s">
        <v>215</v>
      </c>
      <c r="D513" s="170">
        <f>SUM(D511:D512)</f>
        <v>242832.6</v>
      </c>
      <c r="E513" s="170">
        <f>SUM(E511:E512)</f>
        <v>229251.16</v>
      </c>
      <c r="F513" s="170">
        <f>SUM(F511:F512)</f>
        <v>7676.02</v>
      </c>
      <c r="G513" s="177">
        <f>SUM(G511:G512)</f>
        <v>236927.18</v>
      </c>
    </row>
    <row r="514" spans="2:7" ht="12.75">
      <c r="B514" s="5"/>
      <c r="C514" s="272"/>
      <c r="D514" s="170"/>
      <c r="E514" s="170"/>
      <c r="F514" s="170"/>
      <c r="G514" s="177"/>
    </row>
    <row r="515" spans="1:7" ht="12.75">
      <c r="A515" s="4">
        <v>1010202</v>
      </c>
      <c r="B515" s="5" t="s">
        <v>80</v>
      </c>
      <c r="C515" s="272" t="s">
        <v>213</v>
      </c>
      <c r="D515" s="170">
        <v>1479.41</v>
      </c>
      <c r="E515" s="170">
        <v>1355.61</v>
      </c>
      <c r="F515" s="170"/>
      <c r="G515" s="177">
        <v>1355.61</v>
      </c>
    </row>
    <row r="516" spans="2:7" ht="12.75">
      <c r="B516" s="5"/>
      <c r="C516" s="272" t="s">
        <v>214</v>
      </c>
      <c r="D516" s="170">
        <v>8715.72</v>
      </c>
      <c r="E516" s="170">
        <v>5425.52</v>
      </c>
      <c r="F516" s="170">
        <v>2578.41</v>
      </c>
      <c r="G516" s="177">
        <v>8003.93</v>
      </c>
    </row>
    <row r="517" spans="2:7" ht="12.75">
      <c r="B517" s="5"/>
      <c r="C517" s="272" t="s">
        <v>215</v>
      </c>
      <c r="D517" s="170">
        <f>SUM(D515:D516)</f>
        <v>10195.13</v>
      </c>
      <c r="E517" s="170">
        <f>SUM(E515:E516)</f>
        <v>6781.13</v>
      </c>
      <c r="F517" s="170">
        <f>SUM(F515:F516)</f>
        <v>2578.41</v>
      </c>
      <c r="G517" s="177">
        <f>SUM(G515:G516)</f>
        <v>9359.54</v>
      </c>
    </row>
    <row r="518" spans="2:7" ht="12.75">
      <c r="B518" s="5"/>
      <c r="C518" s="272"/>
      <c r="D518" s="170"/>
      <c r="E518" s="170"/>
      <c r="F518" s="170"/>
      <c r="G518" s="177"/>
    </row>
    <row r="519" spans="1:7" ht="12.75">
      <c r="A519" s="4">
        <v>1010203</v>
      </c>
      <c r="B519" s="5" t="s">
        <v>81</v>
      </c>
      <c r="C519" s="272" t="s">
        <v>213</v>
      </c>
      <c r="D519" s="170">
        <v>20042.23</v>
      </c>
      <c r="E519" s="170">
        <v>1846.85</v>
      </c>
      <c r="F519" s="170">
        <v>16502.26</v>
      </c>
      <c r="G519" s="177">
        <v>18349.11</v>
      </c>
    </row>
    <row r="520" spans="2:7" ht="12.75">
      <c r="B520" s="5"/>
      <c r="C520" s="272" t="s">
        <v>214</v>
      </c>
      <c r="D520" s="170">
        <v>11226.62</v>
      </c>
      <c r="E520" s="170">
        <v>3787.91</v>
      </c>
      <c r="F520" s="170">
        <v>4075.61</v>
      </c>
      <c r="G520" s="177">
        <v>7863.52</v>
      </c>
    </row>
    <row r="521" spans="2:7" ht="12.75">
      <c r="B521" s="5"/>
      <c r="C521" s="272" t="s">
        <v>215</v>
      </c>
      <c r="D521" s="170">
        <f>SUM(D519:D520)</f>
        <v>31268.85</v>
      </c>
      <c r="E521" s="170">
        <f>SUM(E519:E520)</f>
        <v>5634.76</v>
      </c>
      <c r="F521" s="170">
        <f>SUM(F519:F520)</f>
        <v>20577.87</v>
      </c>
      <c r="G521" s="177">
        <f>SUM(G519:G520)</f>
        <v>26212.63</v>
      </c>
    </row>
    <row r="522" spans="2:7" ht="12.75">
      <c r="B522" s="5"/>
      <c r="C522" s="272"/>
      <c r="D522" s="170"/>
      <c r="E522" s="170"/>
      <c r="F522" s="170"/>
      <c r="G522" s="177"/>
    </row>
    <row r="523" spans="1:7" ht="12.75">
      <c r="A523" s="4">
        <v>1010205</v>
      </c>
      <c r="B523" s="5" t="s">
        <v>87</v>
      </c>
      <c r="C523" s="272" t="s">
        <v>213</v>
      </c>
      <c r="D523" s="170">
        <v>119.32</v>
      </c>
      <c r="E523" s="170">
        <v>119.32</v>
      </c>
      <c r="F523" s="170"/>
      <c r="G523" s="177">
        <v>119.32</v>
      </c>
    </row>
    <row r="524" spans="2:7" ht="12.75">
      <c r="B524" s="5"/>
      <c r="C524" s="272" t="s">
        <v>214</v>
      </c>
      <c r="D524" s="170">
        <v>6816.28</v>
      </c>
      <c r="E524" s="170">
        <v>6118.79</v>
      </c>
      <c r="F524" s="170">
        <v>296.69</v>
      </c>
      <c r="G524" s="177">
        <v>6415.48</v>
      </c>
    </row>
    <row r="525" spans="2:8" ht="12.75">
      <c r="B525" s="5"/>
      <c r="C525" s="272" t="s">
        <v>215</v>
      </c>
      <c r="D525" s="170">
        <f>SUM(D523:D524)</f>
        <v>6935.599999999999</v>
      </c>
      <c r="E525" s="170">
        <f>SUM(E523:E524)</f>
        <v>6238.11</v>
      </c>
      <c r="F525" s="170">
        <f>SUM(F523:F524)</f>
        <v>296.69</v>
      </c>
      <c r="G525" s="177">
        <f>SUM(G523:G524)</f>
        <v>6534.799999999999</v>
      </c>
      <c r="H525" s="35"/>
    </row>
    <row r="526" spans="2:8" ht="12.75">
      <c r="B526" s="5"/>
      <c r="C526" s="272"/>
      <c r="D526" s="170"/>
      <c r="E526" s="170"/>
      <c r="F526" s="170"/>
      <c r="G526" s="177"/>
      <c r="H526" s="35"/>
    </row>
    <row r="527" spans="1:8" ht="12.75">
      <c r="A527" s="4">
        <v>1010207</v>
      </c>
      <c r="B527" s="5" t="s">
        <v>82</v>
      </c>
      <c r="C527" s="272" t="s">
        <v>213</v>
      </c>
      <c r="D527" s="170"/>
      <c r="E527" s="170"/>
      <c r="F527" s="170"/>
      <c r="G527" s="170"/>
      <c r="H527" s="35"/>
    </row>
    <row r="528" spans="2:8" ht="12.75">
      <c r="B528" s="5"/>
      <c r="C528" s="272" t="s">
        <v>214</v>
      </c>
      <c r="D528" s="170">
        <v>15278.39</v>
      </c>
      <c r="E528" s="170">
        <v>15278.39</v>
      </c>
      <c r="F528" s="170"/>
      <c r="G528" s="170">
        <v>15278.39</v>
      </c>
      <c r="H528" s="35"/>
    </row>
    <row r="529" spans="2:7" ht="12.75">
      <c r="B529" s="5"/>
      <c r="C529" s="272" t="s">
        <v>215</v>
      </c>
      <c r="D529" s="170">
        <f>SUM(D527:D528)</f>
        <v>15278.39</v>
      </c>
      <c r="E529" s="170">
        <f>SUM(E527:E528)</f>
        <v>15278.39</v>
      </c>
      <c r="F529" s="170">
        <f>SUM(F527:F528)</f>
        <v>0</v>
      </c>
      <c r="G529" s="170">
        <f>SUM(G527:G528)</f>
        <v>15278.39</v>
      </c>
    </row>
    <row r="530" spans="2:7" ht="12.75">
      <c r="B530" s="5"/>
      <c r="C530" s="272"/>
      <c r="D530" s="170"/>
      <c r="E530" s="170"/>
      <c r="F530" s="170"/>
      <c r="G530" s="170"/>
    </row>
    <row r="531" spans="2:7" ht="13.5">
      <c r="B531" s="96" t="s">
        <v>89</v>
      </c>
      <c r="C531" s="272" t="s">
        <v>213</v>
      </c>
      <c r="D531" s="232">
        <f aca="true" t="shared" si="18" ref="D531:G533">SUM(D511+D515+D519+D523+D527)</f>
        <v>35929.52</v>
      </c>
      <c r="E531" s="232">
        <f t="shared" si="18"/>
        <v>17604.62</v>
      </c>
      <c r="F531" s="232">
        <f t="shared" si="18"/>
        <v>16502.26</v>
      </c>
      <c r="G531" s="232">
        <f t="shared" si="18"/>
        <v>34106.88</v>
      </c>
    </row>
    <row r="532" spans="2:7" ht="13.5">
      <c r="B532" s="96"/>
      <c r="C532" s="272" t="s">
        <v>214</v>
      </c>
      <c r="D532" s="232">
        <f t="shared" si="18"/>
        <v>270581.05</v>
      </c>
      <c r="E532" s="232">
        <f t="shared" si="18"/>
        <v>245578.93</v>
      </c>
      <c r="F532" s="232">
        <f t="shared" si="18"/>
        <v>14626.730000000001</v>
      </c>
      <c r="G532" s="232">
        <f t="shared" si="18"/>
        <v>260205.65999999997</v>
      </c>
    </row>
    <row r="533" spans="2:8" ht="13.5" customHeight="1">
      <c r="B533" s="96"/>
      <c r="C533" s="272" t="s">
        <v>215</v>
      </c>
      <c r="D533" s="232">
        <f t="shared" si="18"/>
        <v>306510.57</v>
      </c>
      <c r="E533" s="232">
        <f t="shared" si="18"/>
        <v>263183.55</v>
      </c>
      <c r="F533" s="232">
        <f t="shared" si="18"/>
        <v>31128.989999999998</v>
      </c>
      <c r="G533" s="232">
        <f t="shared" si="18"/>
        <v>294312.54</v>
      </c>
      <c r="H533" s="98"/>
    </row>
    <row r="534" spans="4:8" ht="13.5" customHeight="1">
      <c r="D534" s="170"/>
      <c r="E534" s="170"/>
      <c r="F534" s="170"/>
      <c r="G534" s="176"/>
      <c r="H534" s="98"/>
    </row>
    <row r="535" spans="2:8" ht="13.5" customHeight="1">
      <c r="B535" s="9" t="s">
        <v>90</v>
      </c>
      <c r="C535" s="9"/>
      <c r="D535" s="170"/>
      <c r="E535" s="170"/>
      <c r="F535" s="176"/>
      <c r="G535" s="170"/>
      <c r="H535" s="98"/>
    </row>
    <row r="536" spans="2:7" ht="13.5" customHeight="1">
      <c r="B536" s="8" t="s">
        <v>91</v>
      </c>
      <c r="C536" s="8"/>
      <c r="D536" s="170"/>
      <c r="E536" s="170"/>
      <c r="F536" s="170"/>
      <c r="G536" s="176"/>
    </row>
    <row r="537" spans="4:7" ht="13.5" customHeight="1">
      <c r="D537" s="170"/>
      <c r="E537" s="170"/>
      <c r="F537" s="170"/>
      <c r="G537" s="176"/>
    </row>
    <row r="538" spans="1:7" ht="12.75">
      <c r="A538" s="4">
        <v>1010301</v>
      </c>
      <c r="B538" s="5" t="s">
        <v>86</v>
      </c>
      <c r="C538" s="272" t="s">
        <v>213</v>
      </c>
      <c r="D538" s="172">
        <v>10459.9</v>
      </c>
      <c r="E538" s="170">
        <v>10456.03</v>
      </c>
      <c r="F538" s="170"/>
      <c r="G538" s="170">
        <v>10456.03</v>
      </c>
    </row>
    <row r="539" spans="2:7" ht="12.75">
      <c r="B539" s="5"/>
      <c r="C539" s="272" t="s">
        <v>214</v>
      </c>
      <c r="D539" s="172">
        <v>75665.57</v>
      </c>
      <c r="E539" s="170">
        <v>71974.17</v>
      </c>
      <c r="F539" s="170">
        <v>3429.83</v>
      </c>
      <c r="G539" s="170">
        <v>75404</v>
      </c>
    </row>
    <row r="540" spans="2:7" ht="12.75">
      <c r="B540" s="5"/>
      <c r="C540" s="272" t="s">
        <v>215</v>
      </c>
      <c r="D540" s="172">
        <f>SUM(D538:D539)</f>
        <v>86125.47</v>
      </c>
      <c r="E540" s="170">
        <f>SUM(E538:E539)</f>
        <v>82430.2</v>
      </c>
      <c r="F540" s="170">
        <f>SUM(F538:F539)</f>
        <v>3429.83</v>
      </c>
      <c r="G540" s="170">
        <f>SUM(G538:G539)</f>
        <v>85860.03</v>
      </c>
    </row>
    <row r="541" spans="2:7" ht="12.75">
      <c r="B541" s="5"/>
      <c r="C541" s="272"/>
      <c r="D541" s="172"/>
      <c r="E541" s="170"/>
      <c r="F541" s="170"/>
      <c r="G541" s="170"/>
    </row>
    <row r="542" spans="1:7" ht="12.75">
      <c r="A542" s="4">
        <v>1010302</v>
      </c>
      <c r="B542" s="5" t="s">
        <v>80</v>
      </c>
      <c r="C542" s="272" t="s">
        <v>213</v>
      </c>
      <c r="D542" s="170">
        <v>451</v>
      </c>
      <c r="E542" s="170">
        <v>451</v>
      </c>
      <c r="F542" s="170"/>
      <c r="G542" s="170">
        <v>451</v>
      </c>
    </row>
    <row r="543" spans="2:7" ht="12.75">
      <c r="B543" s="5"/>
      <c r="C543" s="272" t="s">
        <v>214</v>
      </c>
      <c r="D543" s="170">
        <v>1291.14</v>
      </c>
      <c r="E543" s="170">
        <v>350.62</v>
      </c>
      <c r="F543" s="170">
        <v>695.18</v>
      </c>
      <c r="G543" s="170">
        <v>1045.8</v>
      </c>
    </row>
    <row r="544" spans="2:7" ht="12.75">
      <c r="B544" s="5"/>
      <c r="C544" s="272" t="s">
        <v>215</v>
      </c>
      <c r="D544" s="170">
        <f>SUM(D542:D543)</f>
        <v>1742.14</v>
      </c>
      <c r="E544" s="170">
        <f>SUM(E542:E543)</f>
        <v>801.62</v>
      </c>
      <c r="F544" s="170">
        <f>SUM(F542:F543)</f>
        <v>695.18</v>
      </c>
      <c r="G544" s="170">
        <f>SUM(G542:G543)</f>
        <v>1496.8</v>
      </c>
    </row>
    <row r="545" spans="2:7" ht="12.75">
      <c r="B545" s="5"/>
      <c r="C545" s="272"/>
      <c r="D545" s="170"/>
      <c r="E545" s="170"/>
      <c r="F545" s="170"/>
      <c r="G545" s="170"/>
    </row>
    <row r="546" spans="1:7" ht="12.75">
      <c r="A546" s="4">
        <v>1010303</v>
      </c>
      <c r="B546" s="5" t="s">
        <v>81</v>
      </c>
      <c r="C546" s="272" t="s">
        <v>213</v>
      </c>
      <c r="D546" s="170">
        <v>6501.06</v>
      </c>
      <c r="E546" s="170">
        <v>6501.06</v>
      </c>
      <c r="F546" s="170"/>
      <c r="G546" s="170">
        <v>6501.06</v>
      </c>
    </row>
    <row r="547" spans="2:7" ht="12.75">
      <c r="B547" s="5"/>
      <c r="C547" s="272" t="s">
        <v>214</v>
      </c>
      <c r="D547" s="170">
        <v>9116.46</v>
      </c>
      <c r="E547" s="170">
        <v>5015.54</v>
      </c>
      <c r="F547" s="170">
        <v>3171.16</v>
      </c>
      <c r="G547" s="170">
        <v>8186.7</v>
      </c>
    </row>
    <row r="548" spans="2:7" ht="12.75">
      <c r="B548" s="5"/>
      <c r="C548" s="272" t="s">
        <v>215</v>
      </c>
      <c r="D548" s="170">
        <f>SUM(D546:D547)</f>
        <v>15617.52</v>
      </c>
      <c r="E548" s="170">
        <f>SUM(E546:E547)</f>
        <v>11516.6</v>
      </c>
      <c r="F548" s="170">
        <f>SUM(F546:F547)</f>
        <v>3171.16</v>
      </c>
      <c r="G548" s="170">
        <v>17367.19</v>
      </c>
    </row>
    <row r="549" spans="2:7" ht="12.75">
      <c r="B549" s="5"/>
      <c r="C549" s="272"/>
      <c r="D549" s="170"/>
      <c r="E549" s="170"/>
      <c r="F549" s="170"/>
      <c r="G549" s="170"/>
    </row>
    <row r="550" spans="1:7" ht="12.75">
      <c r="A550" s="4">
        <v>1010306</v>
      </c>
      <c r="B550" s="5" t="s">
        <v>282</v>
      </c>
      <c r="C550" s="272" t="s">
        <v>213</v>
      </c>
      <c r="D550" s="170">
        <v>5752.11</v>
      </c>
      <c r="E550" s="170"/>
      <c r="F550" s="170">
        <v>5752.11</v>
      </c>
      <c r="G550" s="170">
        <v>5752.11</v>
      </c>
    </row>
    <row r="551" spans="2:7" ht="12.75">
      <c r="B551" s="5"/>
      <c r="C551" s="272" t="s">
        <v>214</v>
      </c>
      <c r="D551" s="170">
        <v>5044.02</v>
      </c>
      <c r="E551" s="170"/>
      <c r="F551" s="170">
        <v>5044.02</v>
      </c>
      <c r="G551" s="170">
        <v>5044.02</v>
      </c>
    </row>
    <row r="552" spans="2:7" ht="12.75">
      <c r="B552" s="5"/>
      <c r="C552" s="272" t="s">
        <v>215</v>
      </c>
      <c r="D552" s="170">
        <f>SUM(D550:D551)</f>
        <v>10796.130000000001</v>
      </c>
      <c r="E552" s="170"/>
      <c r="F552" s="170">
        <f>SUM(F550:F551)</f>
        <v>10796.130000000001</v>
      </c>
      <c r="G552" s="170">
        <f>SUM(G550:G551)</f>
        <v>10796.130000000001</v>
      </c>
    </row>
    <row r="553" spans="2:7" ht="12.75">
      <c r="B553" s="5"/>
      <c r="C553" s="272"/>
      <c r="D553" s="170"/>
      <c r="E553" s="170"/>
      <c r="F553" s="170"/>
      <c r="G553" s="170"/>
    </row>
    <row r="554" spans="1:7" ht="12.75">
      <c r="A554" s="4">
        <v>1010307</v>
      </c>
      <c r="B554" s="5" t="s">
        <v>82</v>
      </c>
      <c r="C554" s="272" t="s">
        <v>213</v>
      </c>
      <c r="D554" s="170"/>
      <c r="E554" s="170"/>
      <c r="F554" s="170"/>
      <c r="G554" s="170"/>
    </row>
    <row r="555" spans="2:7" ht="12.75">
      <c r="B555" s="5"/>
      <c r="C555" s="272" t="s">
        <v>214</v>
      </c>
      <c r="D555" s="170">
        <v>5499.05</v>
      </c>
      <c r="E555" s="170">
        <v>5472.59</v>
      </c>
      <c r="F555" s="170"/>
      <c r="G555" s="170">
        <v>5472.59</v>
      </c>
    </row>
    <row r="556" spans="2:8" ht="13.5">
      <c r="B556" s="5"/>
      <c r="C556" s="272" t="s">
        <v>215</v>
      </c>
      <c r="D556" s="170">
        <f>SUM(D554:D555)</f>
        <v>5499.05</v>
      </c>
      <c r="E556" s="170">
        <f>SUM(E554:E555)</f>
        <v>5472.59</v>
      </c>
      <c r="F556" s="170">
        <f>SUM(F554:F555)</f>
        <v>0</v>
      </c>
      <c r="G556" s="170">
        <f>SUM(G554:G555)</f>
        <v>5472.59</v>
      </c>
      <c r="H556" s="98"/>
    </row>
    <row r="557" spans="2:8" ht="13.5">
      <c r="B557" s="5"/>
      <c r="C557" s="272"/>
      <c r="D557" s="170"/>
      <c r="E557" s="170"/>
      <c r="F557" s="170"/>
      <c r="G557" s="170"/>
      <c r="H557" s="98"/>
    </row>
    <row r="558" spans="2:8" ht="13.5">
      <c r="B558" s="96" t="s">
        <v>93</v>
      </c>
      <c r="C558" s="272" t="s">
        <v>213</v>
      </c>
      <c r="D558" s="232">
        <f>SUM(D538+D542+D546+D550+D554)</f>
        <v>23164.07</v>
      </c>
      <c r="E558" s="232">
        <f>SUM(E538+E542+E546+E554)</f>
        <v>17408.09</v>
      </c>
      <c r="F558" s="232">
        <f>SUM(F538+F542+F546+F550+F554)</f>
        <v>5752.11</v>
      </c>
      <c r="G558" s="232">
        <f>SUM(E558:F558)</f>
        <v>23160.2</v>
      </c>
      <c r="H558" s="98"/>
    </row>
    <row r="559" spans="2:7" ht="13.5">
      <c r="B559" s="96"/>
      <c r="C559" s="272" t="s">
        <v>214</v>
      </c>
      <c r="D559" s="232">
        <f>D555+D551+D547+D543+D539</f>
        <v>96616.24</v>
      </c>
      <c r="E559" s="232">
        <f>SUM(E539+E543+E547+E555)</f>
        <v>82812.91999999998</v>
      </c>
      <c r="F559" s="232">
        <f>F551+F547+F543+F539</f>
        <v>12340.19</v>
      </c>
      <c r="G559" s="232">
        <f>SUM(E559:F559)</f>
        <v>95153.10999999999</v>
      </c>
    </row>
    <row r="560" spans="2:7" ht="13.5">
      <c r="B560" s="96"/>
      <c r="C560" s="272" t="s">
        <v>215</v>
      </c>
      <c r="D560" s="232">
        <f>SUM(D558:D559)</f>
        <v>119780.31</v>
      </c>
      <c r="E560" s="232">
        <f>SUM(E558:E559)</f>
        <v>100221.00999999998</v>
      </c>
      <c r="F560" s="232">
        <f>SUM(F558:F559)</f>
        <v>18092.3</v>
      </c>
      <c r="G560" s="232">
        <f>SUM(E560:F560)</f>
        <v>118313.30999999998</v>
      </c>
    </row>
    <row r="561" spans="4:9" ht="12.75">
      <c r="D561" s="170"/>
      <c r="E561" s="170"/>
      <c r="F561" s="170"/>
      <c r="G561" s="176"/>
      <c r="I561" s="43"/>
    </row>
    <row r="562" spans="2:9" ht="15.75">
      <c r="B562" s="9" t="s">
        <v>94</v>
      </c>
      <c r="C562" s="9"/>
      <c r="D562" s="170"/>
      <c r="E562" s="170"/>
      <c r="F562" s="176"/>
      <c r="G562" s="170"/>
      <c r="I562" s="43"/>
    </row>
    <row r="563" spans="2:9" ht="15.75">
      <c r="B563" s="8" t="s">
        <v>95</v>
      </c>
      <c r="C563" s="8"/>
      <c r="D563" s="170"/>
      <c r="E563" s="170"/>
      <c r="F563" s="170"/>
      <c r="G563" s="176"/>
      <c r="I563" s="43"/>
    </row>
    <row r="564" spans="4:9" ht="12.75">
      <c r="D564" s="170"/>
      <c r="E564" s="170"/>
      <c r="F564" s="170"/>
      <c r="G564" s="176"/>
      <c r="I564" s="43"/>
    </row>
    <row r="565" spans="2:7" ht="12.75">
      <c r="B565" s="6"/>
      <c r="C565" s="272"/>
      <c r="D565" s="170"/>
      <c r="E565" s="170"/>
      <c r="F565" s="170"/>
      <c r="G565" s="172"/>
    </row>
    <row r="566" spans="1:7" ht="12.75">
      <c r="A566" s="4">
        <v>1010403</v>
      </c>
      <c r="B566" s="6" t="s">
        <v>81</v>
      </c>
      <c r="C566" s="272" t="s">
        <v>213</v>
      </c>
      <c r="D566" s="170">
        <v>6579.46</v>
      </c>
      <c r="E566" s="170">
        <v>3691.16</v>
      </c>
      <c r="F566" s="170">
        <v>1200</v>
      </c>
      <c r="G566" s="172">
        <v>4891.16</v>
      </c>
    </row>
    <row r="567" spans="2:7" ht="12.75">
      <c r="B567" s="6"/>
      <c r="C567" s="272" t="s">
        <v>214</v>
      </c>
      <c r="D567" s="170">
        <v>5547</v>
      </c>
      <c r="E567" s="170">
        <v>335</v>
      </c>
      <c r="F567" s="170">
        <v>5165</v>
      </c>
      <c r="G567" s="172">
        <v>5500</v>
      </c>
    </row>
    <row r="568" spans="2:7" ht="12.75">
      <c r="B568" s="6"/>
      <c r="C568" s="272" t="s">
        <v>215</v>
      </c>
      <c r="D568" s="170">
        <f>SUM(D566:D567)</f>
        <v>12126.46</v>
      </c>
      <c r="E568" s="170">
        <f>SUM(E566:E567)</f>
        <v>4026.16</v>
      </c>
      <c r="F568" s="170">
        <f>SUM(F566:F567)</f>
        <v>6365</v>
      </c>
      <c r="G568" s="172">
        <f>SUM(G566:G567)</f>
        <v>10391.16</v>
      </c>
    </row>
    <row r="569" spans="2:7" ht="12.75">
      <c r="B569" s="6"/>
      <c r="C569" s="272"/>
      <c r="D569" s="170"/>
      <c r="E569" s="170"/>
      <c r="F569" s="170"/>
      <c r="G569" s="172"/>
    </row>
    <row r="570" spans="1:7" ht="12.75">
      <c r="A570" s="4">
        <v>1010405</v>
      </c>
      <c r="B570" s="6" t="s">
        <v>87</v>
      </c>
      <c r="C570" s="272" t="s">
        <v>213</v>
      </c>
      <c r="D570" s="170">
        <v>1500</v>
      </c>
      <c r="E570" s="170"/>
      <c r="F570" s="170">
        <v>1500</v>
      </c>
      <c r="G570" s="172">
        <v>1500</v>
      </c>
    </row>
    <row r="571" spans="2:7" ht="12.75">
      <c r="B571" s="6"/>
      <c r="C571" s="272" t="s">
        <v>214</v>
      </c>
      <c r="D571" s="170">
        <v>500</v>
      </c>
      <c r="E571" s="170"/>
      <c r="F571" s="170">
        <v>500</v>
      </c>
      <c r="G571" s="172">
        <v>500</v>
      </c>
    </row>
    <row r="572" spans="2:7" ht="12.75">
      <c r="B572" s="6"/>
      <c r="C572" s="272" t="s">
        <v>215</v>
      </c>
      <c r="D572" s="170">
        <f>SUM(D570:D571)</f>
        <v>2000</v>
      </c>
      <c r="E572" s="170">
        <f>SUM(E570:E571)</f>
        <v>0</v>
      </c>
      <c r="F572" s="170">
        <f>SUM(F570:F571)</f>
        <v>2000</v>
      </c>
      <c r="G572" s="172">
        <f>SUM(G570:G571)</f>
        <v>2000</v>
      </c>
    </row>
    <row r="573" spans="2:9" ht="12.75">
      <c r="B573" s="6"/>
      <c r="C573" s="272"/>
      <c r="D573" s="170"/>
      <c r="E573" s="170"/>
      <c r="F573" s="170"/>
      <c r="G573" s="172"/>
      <c r="I573" s="43"/>
    </row>
    <row r="574" spans="2:9" ht="12.75">
      <c r="B574" s="6"/>
      <c r="C574" s="272"/>
      <c r="D574" s="170"/>
      <c r="E574" s="170"/>
      <c r="F574" s="170"/>
      <c r="G574" s="172"/>
      <c r="I574" s="43"/>
    </row>
    <row r="575" spans="1:9" ht="12.75">
      <c r="A575" s="4">
        <v>1010408</v>
      </c>
      <c r="B575" s="6" t="s">
        <v>88</v>
      </c>
      <c r="C575" s="272" t="s">
        <v>213</v>
      </c>
      <c r="D575" s="170">
        <v>690.84</v>
      </c>
      <c r="E575" s="170"/>
      <c r="F575" s="170">
        <v>690.84</v>
      </c>
      <c r="G575" s="172">
        <v>690.84</v>
      </c>
      <c r="I575" s="43"/>
    </row>
    <row r="576" spans="2:9" ht="12.75">
      <c r="B576" s="6"/>
      <c r="C576" s="272" t="s">
        <v>214</v>
      </c>
      <c r="D576" s="170"/>
      <c r="E576" s="170"/>
      <c r="F576" s="170"/>
      <c r="G576" s="172"/>
      <c r="I576" s="43"/>
    </row>
    <row r="577" spans="2:9" ht="13.5">
      <c r="B577" s="6"/>
      <c r="C577" s="272" t="s">
        <v>215</v>
      </c>
      <c r="D577" s="170">
        <f>SUM(D575:D576)</f>
        <v>690.84</v>
      </c>
      <c r="E577" s="170">
        <f>SUM(E575:E576)</f>
        <v>0</v>
      </c>
      <c r="F577" s="170">
        <f>SUM(F575:F576)</f>
        <v>690.84</v>
      </c>
      <c r="G577" s="172">
        <f>SUM(G575:G576)</f>
        <v>690.84</v>
      </c>
      <c r="H577" s="98"/>
      <c r="I577" s="43"/>
    </row>
    <row r="578" spans="2:9" ht="13.5">
      <c r="B578" s="6"/>
      <c r="C578" s="272"/>
      <c r="D578" s="170"/>
      <c r="E578" s="170"/>
      <c r="F578" s="170"/>
      <c r="G578" s="172"/>
      <c r="H578" s="98"/>
      <c r="I578" s="43"/>
    </row>
    <row r="579" spans="2:9" ht="13.5">
      <c r="B579" s="13" t="s">
        <v>96</v>
      </c>
      <c r="C579" s="272" t="s">
        <v>213</v>
      </c>
      <c r="D579" s="232">
        <f>D566+D570+D575</f>
        <v>8770.3</v>
      </c>
      <c r="E579" s="232">
        <f>SUM(+E566+E575)</f>
        <v>3691.16</v>
      </c>
      <c r="F579" s="232">
        <f>F566+F570+F575</f>
        <v>3390.84</v>
      </c>
      <c r="G579" s="232">
        <f>G570+G575+G566</f>
        <v>7082</v>
      </c>
      <c r="H579" s="98"/>
      <c r="I579" s="43"/>
    </row>
    <row r="580" spans="2:9" ht="13.5">
      <c r="B580" s="13"/>
      <c r="C580" s="272" t="s">
        <v>214</v>
      </c>
      <c r="D580" s="232">
        <f>SUM(+D567+D571+D576)</f>
        <v>6047</v>
      </c>
      <c r="E580" s="232">
        <f>SUM(E567+E571+E576)</f>
        <v>335</v>
      </c>
      <c r="F580" s="232">
        <f>SUM(F567+F571+F576)</f>
        <v>5665</v>
      </c>
      <c r="G580" s="232">
        <f>SUM(G567+G571+G576)</f>
        <v>6000</v>
      </c>
      <c r="I580" s="43"/>
    </row>
    <row r="581" spans="2:9" ht="13.5">
      <c r="B581" s="13"/>
      <c r="C581" s="272" t="s">
        <v>215</v>
      </c>
      <c r="D581" s="232">
        <f>SUM(D579:D580)</f>
        <v>14817.3</v>
      </c>
      <c r="E581" s="232">
        <f>SUM(E579:E580)</f>
        <v>4026.16</v>
      </c>
      <c r="F581" s="232">
        <f>SUM(F579:F580)</f>
        <v>9055.84</v>
      </c>
      <c r="G581" s="232">
        <f>SUM(G579:G580)</f>
        <v>13082</v>
      </c>
      <c r="I581" s="43"/>
    </row>
    <row r="582" spans="2:9" ht="12.75">
      <c r="B582" s="10"/>
      <c r="D582" s="170"/>
      <c r="E582" s="170"/>
      <c r="F582" s="170"/>
      <c r="G582" s="170"/>
      <c r="I582" s="43"/>
    </row>
    <row r="583" spans="2:9" ht="15.75">
      <c r="B583" s="9" t="s">
        <v>97</v>
      </c>
      <c r="C583" s="9"/>
      <c r="D583" s="170"/>
      <c r="E583" s="170"/>
      <c r="F583" s="170"/>
      <c r="G583" s="170"/>
      <c r="I583" s="43"/>
    </row>
    <row r="584" spans="2:9" ht="15.75">
      <c r="B584" s="8" t="s">
        <v>98</v>
      </c>
      <c r="C584" s="8"/>
      <c r="D584" s="170"/>
      <c r="E584" s="170"/>
      <c r="F584" s="170"/>
      <c r="G584" s="170"/>
      <c r="I584" s="43"/>
    </row>
    <row r="585" spans="4:9" ht="12.75">
      <c r="D585" s="170"/>
      <c r="E585" s="170"/>
      <c r="F585" s="170"/>
      <c r="G585" s="176"/>
      <c r="I585" s="43"/>
    </row>
    <row r="586" spans="1:9" ht="12.75">
      <c r="A586" s="4">
        <v>1010501</v>
      </c>
      <c r="B586" s="5" t="s">
        <v>86</v>
      </c>
      <c r="C586" s="272" t="s">
        <v>213</v>
      </c>
      <c r="D586" s="177">
        <v>2041.91</v>
      </c>
      <c r="E586" s="170">
        <v>1941.48</v>
      </c>
      <c r="F586" s="170"/>
      <c r="G586" s="170">
        <v>1941.48</v>
      </c>
      <c r="I586" s="43"/>
    </row>
    <row r="587" spans="2:9" ht="12.75">
      <c r="B587" s="5"/>
      <c r="C587" s="272" t="s">
        <v>214</v>
      </c>
      <c r="D587" s="177">
        <v>29235.35</v>
      </c>
      <c r="E587" s="170">
        <v>27643.11</v>
      </c>
      <c r="F587" s="170">
        <v>1164.26</v>
      </c>
      <c r="G587" s="170">
        <v>28807.37</v>
      </c>
      <c r="I587" s="43"/>
    </row>
    <row r="588" spans="2:7" ht="12.75">
      <c r="B588" s="5"/>
      <c r="C588" s="272" t="s">
        <v>215</v>
      </c>
      <c r="D588" s="177">
        <f>SUM(D586:D587)</f>
        <v>31277.26</v>
      </c>
      <c r="E588" s="170">
        <f>SUM(E586:E587)</f>
        <v>29584.59</v>
      </c>
      <c r="F588" s="170">
        <f>SUM(F586:F587)</f>
        <v>1164.26</v>
      </c>
      <c r="G588" s="170">
        <f>SUM(G586:G587)</f>
        <v>30748.85</v>
      </c>
    </row>
    <row r="589" spans="2:7" ht="12.75">
      <c r="B589" s="5"/>
      <c r="C589" s="272"/>
      <c r="D589" s="177"/>
      <c r="E589" s="170"/>
      <c r="F589" s="170"/>
      <c r="G589" s="170"/>
    </row>
    <row r="590" spans="1:7" ht="12.75">
      <c r="A590" s="4">
        <v>1010502</v>
      </c>
      <c r="B590" s="5" t="s">
        <v>80</v>
      </c>
      <c r="C590" s="272" t="s">
        <v>213</v>
      </c>
      <c r="D590" s="170">
        <v>2582.42</v>
      </c>
      <c r="E590" s="170">
        <v>1704.34</v>
      </c>
      <c r="F590" s="170">
        <v>854.13</v>
      </c>
      <c r="G590" s="170">
        <v>2558.47</v>
      </c>
    </row>
    <row r="591" spans="2:7" ht="12.75">
      <c r="B591" s="5"/>
      <c r="C591" s="272" t="s">
        <v>214</v>
      </c>
      <c r="D591" s="170">
        <v>1516.46</v>
      </c>
      <c r="E591" s="170">
        <v>836.09</v>
      </c>
      <c r="F591" s="170">
        <v>648.77</v>
      </c>
      <c r="G591" s="170">
        <v>1484.86</v>
      </c>
    </row>
    <row r="592" spans="2:9" ht="12.75">
      <c r="B592" s="5"/>
      <c r="C592" s="272" t="s">
        <v>215</v>
      </c>
      <c r="D592" s="170">
        <f>SUM(D590:D591)</f>
        <v>4098.88</v>
      </c>
      <c r="E592" s="170">
        <f>SUM(E590:E591)</f>
        <v>2540.43</v>
      </c>
      <c r="F592" s="170">
        <f>SUM(F590:F591)</f>
        <v>1502.9</v>
      </c>
      <c r="G592" s="170">
        <f>SUM(G590:G591)</f>
        <v>4043.33</v>
      </c>
      <c r="I592" s="43"/>
    </row>
    <row r="593" spans="2:9" ht="12.75">
      <c r="B593" s="5"/>
      <c r="C593" s="272"/>
      <c r="D593" s="170"/>
      <c r="E593" s="170"/>
      <c r="F593" s="170"/>
      <c r="G593" s="170"/>
      <c r="I593" s="43"/>
    </row>
    <row r="594" spans="1:9" ht="12.75">
      <c r="A594" s="4">
        <v>1010503</v>
      </c>
      <c r="B594" s="5" t="s">
        <v>81</v>
      </c>
      <c r="C594" s="272" t="s">
        <v>213</v>
      </c>
      <c r="D594" s="170">
        <v>1936.92</v>
      </c>
      <c r="E594" s="170">
        <v>1736.92</v>
      </c>
      <c r="F594" s="170">
        <v>200</v>
      </c>
      <c r="G594" s="170">
        <v>1936.92</v>
      </c>
      <c r="I594" s="43"/>
    </row>
    <row r="595" spans="2:9" ht="12.75">
      <c r="B595" s="5"/>
      <c r="C595" s="272" t="s">
        <v>214</v>
      </c>
      <c r="D595" s="170">
        <v>42434.89</v>
      </c>
      <c r="E595" s="170">
        <v>27731.52</v>
      </c>
      <c r="F595" s="170">
        <v>13986.35</v>
      </c>
      <c r="G595" s="170">
        <v>41717.87</v>
      </c>
      <c r="I595" s="43"/>
    </row>
    <row r="596" spans="2:9" ht="12.75">
      <c r="B596" s="5"/>
      <c r="C596" s="272" t="s">
        <v>215</v>
      </c>
      <c r="D596" s="170">
        <f>SUM(D594:D595)</f>
        <v>44371.81</v>
      </c>
      <c r="E596" s="170">
        <f>SUM(E594:E595)</f>
        <v>29468.440000000002</v>
      </c>
      <c r="F596" s="170">
        <f>SUM(F594:F595)</f>
        <v>14186.35</v>
      </c>
      <c r="G596" s="170">
        <f>SUM(G594:G595)</f>
        <v>43654.79</v>
      </c>
      <c r="I596" s="43"/>
    </row>
    <row r="597" spans="2:9" ht="12.75">
      <c r="B597" s="5"/>
      <c r="C597" s="272"/>
      <c r="D597" s="170"/>
      <c r="E597" s="170"/>
      <c r="F597" s="170"/>
      <c r="G597" s="170"/>
      <c r="I597" s="43"/>
    </row>
    <row r="598" spans="1:9" ht="12.75">
      <c r="A598" s="4">
        <v>1010505</v>
      </c>
      <c r="B598" s="5" t="s">
        <v>87</v>
      </c>
      <c r="C598" s="272" t="s">
        <v>213</v>
      </c>
      <c r="D598" s="170">
        <v>1005.82</v>
      </c>
      <c r="E598" s="170">
        <v>1005.82</v>
      </c>
      <c r="F598" s="170"/>
      <c r="G598" s="170">
        <v>1005.82</v>
      </c>
      <c r="I598" s="43"/>
    </row>
    <row r="599" spans="2:9" ht="12.75">
      <c r="B599" s="5"/>
      <c r="C599" s="272" t="s">
        <v>214</v>
      </c>
      <c r="D599" s="170"/>
      <c r="E599" s="170"/>
      <c r="F599" s="170"/>
      <c r="G599" s="170"/>
      <c r="I599" s="43"/>
    </row>
    <row r="600" spans="2:8" ht="12.75">
      <c r="B600" s="5"/>
      <c r="C600" s="272" t="s">
        <v>215</v>
      </c>
      <c r="D600" s="170">
        <f>SUM(D599+D598)</f>
        <v>1005.82</v>
      </c>
      <c r="E600" s="170">
        <f>SUM(E599+E598)</f>
        <v>1005.82</v>
      </c>
      <c r="F600" s="170">
        <f>SUM(F599+F598)</f>
        <v>0</v>
      </c>
      <c r="G600" s="170">
        <f>SUM(G599+G598)</f>
        <v>1005.82</v>
      </c>
      <c r="H600" s="35"/>
    </row>
    <row r="601" spans="2:8" ht="12.75">
      <c r="B601" s="5"/>
      <c r="C601" s="272"/>
      <c r="D601" s="170"/>
      <c r="E601" s="170"/>
      <c r="F601" s="170"/>
      <c r="G601" s="170"/>
      <c r="H601" s="35"/>
    </row>
    <row r="602" spans="1:8" ht="12.75">
      <c r="A602" s="4">
        <v>1010506</v>
      </c>
      <c r="B602" s="5" t="s">
        <v>92</v>
      </c>
      <c r="C602" s="272" t="s">
        <v>213</v>
      </c>
      <c r="D602" s="170"/>
      <c r="E602" s="170"/>
      <c r="F602" s="170"/>
      <c r="G602" s="170"/>
      <c r="H602" s="35"/>
    </row>
    <row r="603" spans="2:8" ht="12.75">
      <c r="B603" s="5"/>
      <c r="C603" s="272" t="s">
        <v>214</v>
      </c>
      <c r="D603" s="170">
        <v>42272.54</v>
      </c>
      <c r="E603" s="170">
        <v>42272.54</v>
      </c>
      <c r="F603" s="170"/>
      <c r="G603" s="170">
        <v>42272.54</v>
      </c>
      <c r="H603" s="35"/>
    </row>
    <row r="604" spans="2:8" ht="13.5">
      <c r="B604" s="5"/>
      <c r="C604" s="272" t="s">
        <v>215</v>
      </c>
      <c r="D604" s="170">
        <f>SUM(D602:D603)</f>
        <v>42272.54</v>
      </c>
      <c r="E604" s="170">
        <f>SUM(E602:E603)</f>
        <v>42272.54</v>
      </c>
      <c r="F604" s="170">
        <f>SUM(F602:F603)</f>
        <v>0</v>
      </c>
      <c r="G604" s="170">
        <f>SUM(G602:G603)</f>
        <v>42272.54</v>
      </c>
      <c r="H604" s="98"/>
    </row>
    <row r="605" spans="2:8" ht="13.5">
      <c r="B605" s="5"/>
      <c r="C605" s="272"/>
      <c r="D605" s="170"/>
      <c r="E605" s="170"/>
      <c r="F605" s="170"/>
      <c r="G605" s="170"/>
      <c r="H605" s="98"/>
    </row>
    <row r="606" spans="1:8" ht="13.5">
      <c r="A606" s="4">
        <v>1010507</v>
      </c>
      <c r="B606" s="5" t="s">
        <v>82</v>
      </c>
      <c r="C606" s="272" t="s">
        <v>213</v>
      </c>
      <c r="D606" s="170"/>
      <c r="E606" s="172"/>
      <c r="F606" s="172"/>
      <c r="G606" s="170"/>
      <c r="H606" s="98"/>
    </row>
    <row r="607" spans="2:7" ht="12.75">
      <c r="B607" s="5"/>
      <c r="C607" s="272" t="s">
        <v>214</v>
      </c>
      <c r="D607" s="170">
        <v>6811.36</v>
      </c>
      <c r="E607" s="172">
        <v>5899.14</v>
      </c>
      <c r="F607" s="172"/>
      <c r="G607" s="170">
        <v>5899.14</v>
      </c>
    </row>
    <row r="608" spans="2:7" ht="12.75">
      <c r="B608" s="5"/>
      <c r="C608" s="272" t="s">
        <v>215</v>
      </c>
      <c r="D608" s="170">
        <f>SUM(D606:D607)</f>
        <v>6811.36</v>
      </c>
      <c r="E608" s="172">
        <f>SUM(E606:E607)</f>
        <v>5899.14</v>
      </c>
      <c r="F608" s="172">
        <f>SUM(F607)</f>
        <v>0</v>
      </c>
      <c r="G608" s="170">
        <f>SUM(G606:G607)</f>
        <v>5899.14</v>
      </c>
    </row>
    <row r="609" spans="2:7" ht="12.75">
      <c r="B609" s="5"/>
      <c r="C609" s="272"/>
      <c r="D609" s="170"/>
      <c r="E609" s="172"/>
      <c r="F609" s="172"/>
      <c r="G609" s="170"/>
    </row>
    <row r="610" spans="2:7" ht="13.5">
      <c r="B610" s="13" t="s">
        <v>99</v>
      </c>
      <c r="C610" s="272" t="s">
        <v>213</v>
      </c>
      <c r="D610" s="232">
        <f>SUM(D586+D590+D594+D598+D602+D606)</f>
        <v>7567.07</v>
      </c>
      <c r="E610" s="232">
        <f>SUM(E586+E590+E594+E598+E602+E606)</f>
        <v>6388.5599999999995</v>
      </c>
      <c r="F610" s="232">
        <f>SUM(F586+F590+F594+F598+F602+F606)</f>
        <v>1054.13</v>
      </c>
      <c r="G610" s="232">
        <f>SUM(G586+G590+G594+G598+G602+G606)</f>
        <v>7442.69</v>
      </c>
    </row>
    <row r="611" spans="3:9" ht="13.5">
      <c r="C611" s="272" t="s">
        <v>214</v>
      </c>
      <c r="D611" s="232">
        <f>D607+D603+D599+D595+D591+D587</f>
        <v>122270.6</v>
      </c>
      <c r="E611" s="232">
        <f>SUM(E587+E591+E595+E603+E607)</f>
        <v>104382.40000000001</v>
      </c>
      <c r="F611" s="232">
        <f>F599+F595+F591+F587</f>
        <v>15799.380000000001</v>
      </c>
      <c r="G611" s="232">
        <f>G607+G603+G599+G595+G591+G587</f>
        <v>120181.78</v>
      </c>
      <c r="I611" s="43"/>
    </row>
    <row r="612" spans="2:7" ht="13.5">
      <c r="B612" s="13"/>
      <c r="C612" s="272" t="s">
        <v>215</v>
      </c>
      <c r="D612" s="232">
        <f>SUM(D610:D611)</f>
        <v>129837.67000000001</v>
      </c>
      <c r="E612" s="232">
        <f>SUM(E610+E611)</f>
        <v>110770.96</v>
      </c>
      <c r="F612" s="232">
        <f>SUM(F611+F610)</f>
        <v>16853.510000000002</v>
      </c>
      <c r="G612" s="232">
        <f>SUM(G610:G611)</f>
        <v>127624.47</v>
      </c>
    </row>
    <row r="613" spans="2:7" ht="13.5">
      <c r="B613" s="13"/>
      <c r="C613" s="281"/>
      <c r="D613" s="170"/>
      <c r="E613" s="170"/>
      <c r="F613" s="170"/>
      <c r="G613" s="170"/>
    </row>
    <row r="614" spans="2:7" ht="15.75">
      <c r="B614" s="5"/>
      <c r="C614" s="9"/>
      <c r="D614" s="170"/>
      <c r="E614" s="170"/>
      <c r="F614" s="170"/>
      <c r="G614" s="170"/>
    </row>
    <row r="615" spans="2:7" ht="15.75">
      <c r="B615" s="9" t="s">
        <v>100</v>
      </c>
      <c r="C615" s="8"/>
      <c r="D615" s="170"/>
      <c r="E615" s="170"/>
      <c r="F615" s="170"/>
      <c r="G615" s="170"/>
    </row>
    <row r="616" spans="2:8" ht="15.75">
      <c r="B616" s="8" t="s">
        <v>101</v>
      </c>
      <c r="D616" s="170"/>
      <c r="E616" s="170"/>
      <c r="F616" s="170"/>
      <c r="G616" s="170"/>
      <c r="H616" s="35"/>
    </row>
    <row r="617" spans="4:8" ht="12.75">
      <c r="D617" s="170"/>
      <c r="E617" s="170"/>
      <c r="F617" s="170"/>
      <c r="G617" s="170"/>
      <c r="H617" s="35"/>
    </row>
    <row r="618" spans="1:8" ht="12.75">
      <c r="A618" s="4">
        <v>1010601</v>
      </c>
      <c r="B618" s="5" t="s">
        <v>86</v>
      </c>
      <c r="C618" s="272" t="s">
        <v>213</v>
      </c>
      <c r="D618" s="170">
        <v>19710.93</v>
      </c>
      <c r="E618" s="170">
        <v>18058.38</v>
      </c>
      <c r="F618" s="170">
        <v>1650.04</v>
      </c>
      <c r="G618" s="172">
        <v>19708.42</v>
      </c>
      <c r="H618" s="35"/>
    </row>
    <row r="619" spans="2:8" ht="12.75">
      <c r="B619" s="5"/>
      <c r="C619" s="272" t="s">
        <v>214</v>
      </c>
      <c r="D619" s="170">
        <v>112609.78</v>
      </c>
      <c r="E619" s="170">
        <v>97734.1</v>
      </c>
      <c r="F619" s="170">
        <v>8108.32</v>
      </c>
      <c r="G619" s="172">
        <v>105842.42</v>
      </c>
      <c r="H619" s="35"/>
    </row>
    <row r="620" spans="2:7" ht="12.75">
      <c r="B620" s="5"/>
      <c r="C620" s="272" t="s">
        <v>215</v>
      </c>
      <c r="D620" s="170">
        <f>SUM(D618:D619)</f>
        <v>132320.71</v>
      </c>
      <c r="E620" s="170">
        <f>SUM(E618:E619)</f>
        <v>115792.48000000001</v>
      </c>
      <c r="F620" s="170">
        <f>SUM(F618:F619)</f>
        <v>9758.36</v>
      </c>
      <c r="G620" s="172">
        <f>SUM(G618:G619)</f>
        <v>125550.84</v>
      </c>
    </row>
    <row r="621" spans="2:7" ht="12.75">
      <c r="B621" s="5"/>
      <c r="C621" s="272"/>
      <c r="D621" s="170"/>
      <c r="E621" s="170"/>
      <c r="F621" s="170"/>
      <c r="G621" s="172"/>
    </row>
    <row r="622" spans="1:7" ht="12.75">
      <c r="A622" s="4">
        <v>1010602</v>
      </c>
      <c r="B622" s="5" t="s">
        <v>80</v>
      </c>
      <c r="C622" s="272" t="s">
        <v>213</v>
      </c>
      <c r="D622" s="170">
        <v>1017.28</v>
      </c>
      <c r="E622" s="170">
        <v>895.67</v>
      </c>
      <c r="F622" s="172"/>
      <c r="G622" s="170">
        <v>895.67</v>
      </c>
    </row>
    <row r="623" spans="2:7" ht="12.75">
      <c r="B623" s="5"/>
      <c r="C623" s="272" t="s">
        <v>214</v>
      </c>
      <c r="D623" s="170">
        <v>3716.46</v>
      </c>
      <c r="E623" s="170">
        <v>2532.57</v>
      </c>
      <c r="F623" s="172">
        <v>959.78</v>
      </c>
      <c r="G623" s="170">
        <v>3492.35</v>
      </c>
    </row>
    <row r="624" spans="2:7" ht="12" customHeight="1">
      <c r="B624" s="5"/>
      <c r="C624" s="272" t="s">
        <v>215</v>
      </c>
      <c r="D624" s="170">
        <f>SUM(D622:D623)</f>
        <v>4733.74</v>
      </c>
      <c r="E624" s="170">
        <f>SUM(E622:E623)</f>
        <v>3428.2400000000002</v>
      </c>
      <c r="F624" s="172">
        <f>SUM(F622:F623)</f>
        <v>959.78</v>
      </c>
      <c r="G624" s="170">
        <f>SUM(G622:G623)</f>
        <v>4388.0199999999995</v>
      </c>
    </row>
    <row r="625" spans="2:7" ht="12" customHeight="1">
      <c r="B625" s="5"/>
      <c r="C625" s="272"/>
      <c r="D625" s="170"/>
      <c r="E625" s="170"/>
      <c r="F625" s="172"/>
      <c r="G625" s="170"/>
    </row>
    <row r="626" spans="1:7" ht="12.75">
      <c r="A626" s="4">
        <v>1010603</v>
      </c>
      <c r="B626" s="5" t="s">
        <v>81</v>
      </c>
      <c r="C626" s="272" t="s">
        <v>213</v>
      </c>
      <c r="D626" s="170">
        <v>1805.36</v>
      </c>
      <c r="E626" s="170">
        <v>1629.14</v>
      </c>
      <c r="F626" s="170">
        <v>176.22</v>
      </c>
      <c r="G626" s="170">
        <v>1805.36</v>
      </c>
    </row>
    <row r="627" spans="2:7" ht="12.75">
      <c r="B627" s="5"/>
      <c r="C627" s="272" t="s">
        <v>214</v>
      </c>
      <c r="D627" s="170">
        <v>6649.24</v>
      </c>
      <c r="E627" s="170">
        <v>5204.81</v>
      </c>
      <c r="F627" s="170">
        <v>890</v>
      </c>
      <c r="G627" s="170">
        <v>6094.81</v>
      </c>
    </row>
    <row r="628" spans="2:8" ht="13.5">
      <c r="B628" s="5"/>
      <c r="C628" s="272" t="s">
        <v>215</v>
      </c>
      <c r="D628" s="170">
        <f>SUM(D626:D627)</f>
        <v>8454.6</v>
      </c>
      <c r="E628" s="170">
        <f>SUM(E626:E627)</f>
        <v>6833.950000000001</v>
      </c>
      <c r="F628" s="170">
        <f>SUM(F626:F627)</f>
        <v>1066.22</v>
      </c>
      <c r="G628" s="170">
        <f>SUM(G626:G627)</f>
        <v>7900.17</v>
      </c>
      <c r="H628" s="98"/>
    </row>
    <row r="629" spans="2:8" ht="13.5">
      <c r="B629" s="5"/>
      <c r="C629" s="272"/>
      <c r="D629" s="170"/>
      <c r="E629" s="170"/>
      <c r="F629" s="170"/>
      <c r="G629" s="170"/>
      <c r="H629" s="98"/>
    </row>
    <row r="630" spans="1:8" ht="13.5">
      <c r="A630" s="4">
        <v>1010607</v>
      </c>
      <c r="B630" s="5" t="s">
        <v>82</v>
      </c>
      <c r="C630" s="272" t="s">
        <v>213</v>
      </c>
      <c r="D630" s="170"/>
      <c r="E630" s="170"/>
      <c r="F630" s="170"/>
      <c r="G630" s="170"/>
      <c r="H630" s="98"/>
    </row>
    <row r="631" spans="2:7" ht="13.5" customHeight="1">
      <c r="B631" s="5"/>
      <c r="C631" s="272" t="s">
        <v>214</v>
      </c>
      <c r="D631" s="170">
        <v>7573.49</v>
      </c>
      <c r="E631" s="170">
        <v>7536.62</v>
      </c>
      <c r="F631" s="170"/>
      <c r="G631" s="170">
        <v>7536.62</v>
      </c>
    </row>
    <row r="632" spans="2:7" ht="13.5" customHeight="1">
      <c r="B632" s="5"/>
      <c r="C632" s="272" t="s">
        <v>215</v>
      </c>
      <c r="D632" s="170">
        <f>SUM(D630:D631)</f>
        <v>7573.49</v>
      </c>
      <c r="E632" s="170">
        <f>SUM(E630:E631)</f>
        <v>7536.62</v>
      </c>
      <c r="F632" s="170">
        <f>SUM(F630:F631)</f>
        <v>0</v>
      </c>
      <c r="G632" s="170">
        <f>SUM(G630:G631)</f>
        <v>7536.62</v>
      </c>
    </row>
    <row r="633" spans="2:7" ht="13.5" customHeight="1">
      <c r="B633" s="5"/>
      <c r="C633" s="272"/>
      <c r="D633" s="170"/>
      <c r="E633" s="170"/>
      <c r="F633" s="170"/>
      <c r="G633" s="170"/>
    </row>
    <row r="634" spans="2:7" ht="13.5">
      <c r="B634" s="13" t="s">
        <v>102</v>
      </c>
      <c r="C634" s="272" t="s">
        <v>213</v>
      </c>
      <c r="D634" s="232">
        <f aca="true" t="shared" si="19" ref="D634:G636">SUM(D618+D622+D626+D630)</f>
        <v>22533.57</v>
      </c>
      <c r="E634" s="232">
        <f t="shared" si="19"/>
        <v>20583.19</v>
      </c>
      <c r="F634" s="232">
        <f t="shared" si="19"/>
        <v>1826.26</v>
      </c>
      <c r="G634" s="232">
        <f t="shared" si="19"/>
        <v>22409.449999999997</v>
      </c>
    </row>
    <row r="635" spans="3:7" ht="13.5">
      <c r="C635" s="272" t="s">
        <v>214</v>
      </c>
      <c r="D635" s="232">
        <f t="shared" si="19"/>
        <v>130548.97000000002</v>
      </c>
      <c r="E635" s="232">
        <f t="shared" si="19"/>
        <v>113008.1</v>
      </c>
      <c r="F635" s="232">
        <f t="shared" si="19"/>
        <v>9958.1</v>
      </c>
      <c r="G635" s="232">
        <f t="shared" si="19"/>
        <v>122966.2</v>
      </c>
    </row>
    <row r="636" spans="2:7" ht="13.5">
      <c r="B636" s="13"/>
      <c r="C636" s="272" t="s">
        <v>215</v>
      </c>
      <c r="D636" s="232">
        <f t="shared" si="19"/>
        <v>153082.53999999998</v>
      </c>
      <c r="E636" s="232">
        <f t="shared" si="19"/>
        <v>133591.29</v>
      </c>
      <c r="F636" s="232">
        <f t="shared" si="19"/>
        <v>11784.36</v>
      </c>
      <c r="G636" s="232">
        <f t="shared" si="19"/>
        <v>145375.65</v>
      </c>
    </row>
    <row r="637" spans="2:7" ht="13.5">
      <c r="B637" s="13"/>
      <c r="C637" s="281"/>
      <c r="D637" s="170"/>
      <c r="E637" s="170"/>
      <c r="F637" s="170"/>
      <c r="G637" s="176"/>
    </row>
    <row r="638" spans="2:7" ht="15.75">
      <c r="B638" s="5"/>
      <c r="C638" s="9"/>
      <c r="D638" s="170"/>
      <c r="E638" s="170"/>
      <c r="F638" s="170"/>
      <c r="G638" s="176"/>
    </row>
    <row r="639" spans="2:7" ht="15.75">
      <c r="B639" s="9" t="s">
        <v>103</v>
      </c>
      <c r="C639" s="8"/>
      <c r="D639" s="170"/>
      <c r="E639" s="170"/>
      <c r="F639" s="170"/>
      <c r="G639" s="176"/>
    </row>
    <row r="640" spans="2:7" ht="15.75">
      <c r="B640" s="8" t="s">
        <v>104</v>
      </c>
      <c r="D640" s="170"/>
      <c r="E640" s="170"/>
      <c r="F640" s="170"/>
      <c r="G640" s="176"/>
    </row>
    <row r="642" spans="1:7" ht="12.75">
      <c r="A642" s="4">
        <v>1010701</v>
      </c>
      <c r="B642" s="5" t="s">
        <v>86</v>
      </c>
      <c r="C642" s="272" t="s">
        <v>213</v>
      </c>
      <c r="D642" s="170">
        <v>9115.51</v>
      </c>
      <c r="E642" s="170">
        <v>7735.33</v>
      </c>
      <c r="F642" s="170">
        <v>1325.75</v>
      </c>
      <c r="G642" s="172">
        <v>9061.08</v>
      </c>
    </row>
    <row r="643" spans="2:7" ht="12.75">
      <c r="B643" s="5"/>
      <c r="C643" s="272" t="s">
        <v>214</v>
      </c>
      <c r="D643" s="170">
        <v>73096.78</v>
      </c>
      <c r="E643" s="170">
        <v>66774.8</v>
      </c>
      <c r="F643" s="170">
        <v>5888.42</v>
      </c>
      <c r="G643" s="172">
        <v>72663.22</v>
      </c>
    </row>
    <row r="644" spans="2:7" ht="12.75">
      <c r="B644" s="5"/>
      <c r="C644" s="272" t="s">
        <v>215</v>
      </c>
      <c r="D644" s="170">
        <f>SUM(D642:D643)</f>
        <v>82212.29</v>
      </c>
      <c r="E644" s="170">
        <f>SUM(E642:E643)</f>
        <v>74510.13</v>
      </c>
      <c r="F644" s="170">
        <f>SUM(F643+F642)</f>
        <v>7214.17</v>
      </c>
      <c r="G644" s="172">
        <f>SUM(G642:G643)</f>
        <v>81724.3</v>
      </c>
    </row>
    <row r="645" spans="2:7" ht="12.75">
      <c r="B645" s="5"/>
      <c r="C645" s="272"/>
      <c r="D645" s="170"/>
      <c r="E645" s="170"/>
      <c r="F645" s="170"/>
      <c r="G645" s="172"/>
    </row>
    <row r="646" spans="1:7" ht="12.75">
      <c r="A646" s="4">
        <v>1010702</v>
      </c>
      <c r="B646" s="5" t="s">
        <v>80</v>
      </c>
      <c r="C646" s="272" t="s">
        <v>213</v>
      </c>
      <c r="D646" s="170">
        <v>3467.43</v>
      </c>
      <c r="E646" s="170">
        <v>1133.19</v>
      </c>
      <c r="F646" s="170">
        <v>1476.58</v>
      </c>
      <c r="G646" s="170">
        <v>2609.77</v>
      </c>
    </row>
    <row r="647" spans="2:7" ht="12.75">
      <c r="B647" s="5"/>
      <c r="C647" s="272" t="s">
        <v>214</v>
      </c>
      <c r="D647" s="170">
        <v>4862.23</v>
      </c>
      <c r="E647" s="170">
        <v>2117.18</v>
      </c>
      <c r="F647" s="170">
        <v>2574.07</v>
      </c>
      <c r="G647" s="170">
        <v>4691.25</v>
      </c>
    </row>
    <row r="648" spans="2:7" ht="12.75">
      <c r="B648" s="5"/>
      <c r="C648" s="272" t="s">
        <v>215</v>
      </c>
      <c r="D648" s="170">
        <f>SUM(D646:D647)</f>
        <v>8329.66</v>
      </c>
      <c r="E648" s="170">
        <f>SUM(E646:E647)</f>
        <v>3250.37</v>
      </c>
      <c r="F648" s="170">
        <f>SUM(F646:F647)</f>
        <v>4050.65</v>
      </c>
      <c r="G648" s="170">
        <f>SUM(G646:G647)</f>
        <v>7301.02</v>
      </c>
    </row>
    <row r="649" spans="2:7" ht="12.75">
      <c r="B649" s="5"/>
      <c r="C649" s="272"/>
      <c r="D649" s="170"/>
      <c r="E649" s="170"/>
      <c r="F649" s="170"/>
      <c r="G649" s="170"/>
    </row>
    <row r="650" spans="1:7" ht="12.75">
      <c r="A650" s="4">
        <v>1010703</v>
      </c>
      <c r="B650" s="5" t="s">
        <v>81</v>
      </c>
      <c r="C650" s="272" t="s">
        <v>213</v>
      </c>
      <c r="D650" s="170">
        <v>4633.57</v>
      </c>
      <c r="E650" s="170">
        <v>4623.57</v>
      </c>
      <c r="F650" s="170"/>
      <c r="G650" s="170">
        <v>4623.57</v>
      </c>
    </row>
    <row r="651" spans="2:7" ht="12.75">
      <c r="B651" s="5"/>
      <c r="C651" s="272" t="s">
        <v>214</v>
      </c>
      <c r="D651" s="170">
        <v>6696</v>
      </c>
      <c r="E651" s="170">
        <v>3244</v>
      </c>
      <c r="F651" s="170">
        <v>3002.43</v>
      </c>
      <c r="G651" s="170">
        <v>6246.43</v>
      </c>
    </row>
    <row r="652" spans="2:7" ht="12.75">
      <c r="B652" s="5"/>
      <c r="C652" s="272" t="s">
        <v>215</v>
      </c>
      <c r="D652" s="170">
        <f>SUM(D650:D651)</f>
        <v>11329.57</v>
      </c>
      <c r="E652" s="170">
        <f>SUM(E650:E651)</f>
        <v>7867.57</v>
      </c>
      <c r="F652" s="170">
        <f>SUM(F650:F651)</f>
        <v>3002.43</v>
      </c>
      <c r="G652" s="170">
        <f>SUM(G650:G651)</f>
        <v>10870</v>
      </c>
    </row>
    <row r="653" spans="2:7" ht="12.75">
      <c r="B653" s="5"/>
      <c r="C653" s="272"/>
      <c r="D653" s="170"/>
      <c r="E653" s="170"/>
      <c r="F653" s="170"/>
      <c r="G653" s="170"/>
    </row>
    <row r="654" spans="1:7" ht="12.75">
      <c r="A654" s="4">
        <v>1010707</v>
      </c>
      <c r="B654" s="5" t="s">
        <v>82</v>
      </c>
      <c r="C654" s="272" t="s">
        <v>213</v>
      </c>
      <c r="D654" s="170"/>
      <c r="E654" s="170"/>
      <c r="F654" s="170"/>
      <c r="G654" s="170"/>
    </row>
    <row r="655" spans="2:8" ht="13.5">
      <c r="B655" s="5"/>
      <c r="C655" s="272" t="s">
        <v>214</v>
      </c>
      <c r="D655" s="170">
        <v>6018.91</v>
      </c>
      <c r="E655" s="170">
        <v>6018.91</v>
      </c>
      <c r="F655" s="170"/>
      <c r="G655" s="170">
        <v>6018.91</v>
      </c>
      <c r="H655" s="98"/>
    </row>
    <row r="656" spans="2:8" ht="13.5">
      <c r="B656" s="5"/>
      <c r="C656" s="272" t="s">
        <v>215</v>
      </c>
      <c r="D656" s="170">
        <f>SUM(D654:D655)</f>
        <v>6018.91</v>
      </c>
      <c r="E656" s="170">
        <f>SUM(E654:E655)</f>
        <v>6018.91</v>
      </c>
      <c r="F656" s="170">
        <f>SUM(F654:F655)</f>
        <v>0</v>
      </c>
      <c r="G656" s="170">
        <f>SUM(G654:G655)</f>
        <v>6018.91</v>
      </c>
      <c r="H656" s="98"/>
    </row>
    <row r="657" spans="2:8" ht="13.5">
      <c r="B657" s="5"/>
      <c r="C657" s="272"/>
      <c r="D657" s="170"/>
      <c r="E657" s="170"/>
      <c r="F657" s="170"/>
      <c r="G657" s="170"/>
      <c r="H657" s="98"/>
    </row>
    <row r="658" spans="1:8" ht="13.5">
      <c r="A658" s="4">
        <v>1010708</v>
      </c>
      <c r="B658" s="5" t="s">
        <v>88</v>
      </c>
      <c r="C658" s="272" t="s">
        <v>213</v>
      </c>
      <c r="D658" s="170">
        <v>9015.57</v>
      </c>
      <c r="E658" s="170">
        <v>5375.18</v>
      </c>
      <c r="F658" s="170"/>
      <c r="G658" s="170">
        <v>5375.18</v>
      </c>
      <c r="H658" s="98"/>
    </row>
    <row r="659" spans="2:7" ht="12.75">
      <c r="B659" s="5"/>
      <c r="C659" s="272" t="s">
        <v>214</v>
      </c>
      <c r="D659" s="170">
        <v>51645.69</v>
      </c>
      <c r="E659" s="170">
        <v>13394.8</v>
      </c>
      <c r="F659" s="170">
        <v>288.9</v>
      </c>
      <c r="G659" s="170">
        <v>13683.7</v>
      </c>
    </row>
    <row r="660" spans="2:7" ht="12.75">
      <c r="B660" s="5"/>
      <c r="C660" s="272" t="s">
        <v>215</v>
      </c>
      <c r="D660" s="170">
        <f>SUM(D658:D659)</f>
        <v>60661.26</v>
      </c>
      <c r="E660" s="170">
        <f>SUM(E658:E659)</f>
        <v>18769.98</v>
      </c>
      <c r="F660" s="170">
        <f>SUM(F658:F659)</f>
        <v>288.9</v>
      </c>
      <c r="G660" s="170">
        <f>SUM(G658:G659)</f>
        <v>19058.88</v>
      </c>
    </row>
    <row r="661" spans="4:9" ht="12.75">
      <c r="D661" s="170"/>
      <c r="E661" s="170"/>
      <c r="F661" s="170"/>
      <c r="G661" s="170"/>
      <c r="I661" s="43"/>
    </row>
    <row r="662" spans="2:9" ht="13.5">
      <c r="B662" s="13" t="s">
        <v>105</v>
      </c>
      <c r="C662" s="272" t="s">
        <v>213</v>
      </c>
      <c r="D662" s="232">
        <f>SUM(D642,D646+D650+D654+D658)</f>
        <v>26232.08</v>
      </c>
      <c r="E662" s="232">
        <f>E658+E650+E646+E642</f>
        <v>18867.27</v>
      </c>
      <c r="F662" s="232">
        <f aca="true" t="shared" si="20" ref="F662:G664">SUM(F642+F646+F650+F654+F658)</f>
        <v>2802.33</v>
      </c>
      <c r="G662" s="232">
        <f t="shared" si="20"/>
        <v>21669.6</v>
      </c>
      <c r="I662" s="43"/>
    </row>
    <row r="663" spans="3:9" ht="13.5">
      <c r="C663" s="272" t="s">
        <v>214</v>
      </c>
      <c r="D663" s="232">
        <f>D659+D655+D651+D647+D643</f>
        <v>142319.61</v>
      </c>
      <c r="E663" s="232">
        <f>E659+E655+E651+E647+E643</f>
        <v>91549.69</v>
      </c>
      <c r="F663" s="232">
        <f t="shared" si="20"/>
        <v>11753.82</v>
      </c>
      <c r="G663" s="232">
        <f t="shared" si="20"/>
        <v>103303.51</v>
      </c>
      <c r="I663" s="43"/>
    </row>
    <row r="664" spans="2:9" ht="13.5">
      <c r="B664" s="13"/>
      <c r="C664" s="272" t="s">
        <v>215</v>
      </c>
      <c r="D664" s="232">
        <f>SUM(D644+D648+D652+D656+D660)</f>
        <v>168551.69</v>
      </c>
      <c r="E664" s="232">
        <f>SUM(E644+E648+E652+E656+E660)</f>
        <v>110416.96</v>
      </c>
      <c r="F664" s="232">
        <f t="shared" si="20"/>
        <v>14556.15</v>
      </c>
      <c r="G664" s="232">
        <f t="shared" si="20"/>
        <v>124973.11000000002</v>
      </c>
      <c r="I664" s="43"/>
    </row>
    <row r="665" spans="2:9" ht="13.5">
      <c r="B665" s="13"/>
      <c r="D665" s="232"/>
      <c r="E665" s="232"/>
      <c r="F665" s="232"/>
      <c r="G665" s="232"/>
      <c r="I665" s="43"/>
    </row>
    <row r="666" spans="3:9" ht="15.75">
      <c r="C666" s="9"/>
      <c r="I666" s="43"/>
    </row>
    <row r="667" spans="2:7" ht="15.75">
      <c r="B667" s="9" t="s">
        <v>106</v>
      </c>
      <c r="C667" s="8"/>
      <c r="D667" s="170"/>
      <c r="E667" s="170"/>
      <c r="F667" s="170"/>
      <c r="G667" s="170"/>
    </row>
    <row r="668" spans="2:7" ht="15.75">
      <c r="B668" s="8" t="s">
        <v>107</v>
      </c>
      <c r="D668" s="170"/>
      <c r="E668" s="170"/>
      <c r="F668" s="170"/>
      <c r="G668" s="170"/>
    </row>
    <row r="669" spans="2:7" ht="15.75">
      <c r="B669" s="8"/>
      <c r="D669" s="170"/>
      <c r="E669" s="170"/>
      <c r="F669" s="170"/>
      <c r="G669" s="170"/>
    </row>
    <row r="670" spans="1:7" ht="12.75">
      <c r="A670" s="4">
        <v>1010801</v>
      </c>
      <c r="B670" s="5" t="s">
        <v>86</v>
      </c>
      <c r="C670" s="272" t="s">
        <v>213</v>
      </c>
      <c r="D670" s="170"/>
      <c r="E670" s="170"/>
      <c r="F670" s="170"/>
      <c r="G670" s="170"/>
    </row>
    <row r="671" spans="2:7" ht="12.75">
      <c r="B671" s="5"/>
      <c r="C671" s="272" t="s">
        <v>214</v>
      </c>
      <c r="D671" s="170">
        <v>10251.97</v>
      </c>
      <c r="E671" s="170">
        <v>1857.16</v>
      </c>
      <c r="F671" s="170">
        <v>1439.63</v>
      </c>
      <c r="G671" s="170">
        <v>3296.79</v>
      </c>
    </row>
    <row r="672" spans="2:7" ht="12.75">
      <c r="B672" s="5"/>
      <c r="C672" s="272" t="s">
        <v>215</v>
      </c>
      <c r="D672" s="170">
        <f>SUM(D670:D671)</f>
        <v>10251.97</v>
      </c>
      <c r="E672" s="170">
        <f>SUM(E670:E671)</f>
        <v>1857.16</v>
      </c>
      <c r="F672" s="170">
        <f>SUM(F670:F671)</f>
        <v>1439.63</v>
      </c>
      <c r="G672" s="170">
        <f>SUM(G670:G671)</f>
        <v>3296.79</v>
      </c>
    </row>
    <row r="673" spans="2:7" ht="12.75">
      <c r="B673" s="5"/>
      <c r="C673" s="272"/>
      <c r="D673" s="170"/>
      <c r="E673" s="170"/>
      <c r="F673" s="170"/>
      <c r="G673" s="170"/>
    </row>
    <row r="674" spans="1:7" ht="12.75">
      <c r="A674" s="4">
        <v>1010803</v>
      </c>
      <c r="B674" s="5" t="s">
        <v>81</v>
      </c>
      <c r="C674" s="272" t="s">
        <v>213</v>
      </c>
      <c r="D674" s="170">
        <v>2127.1</v>
      </c>
      <c r="E674" s="170">
        <v>288.3</v>
      </c>
      <c r="F674" s="170">
        <v>1378</v>
      </c>
      <c r="G674" s="172">
        <v>1666.3</v>
      </c>
    </row>
    <row r="675" spans="2:9" ht="12.75">
      <c r="B675" s="5"/>
      <c r="C675" s="272" t="s">
        <v>214</v>
      </c>
      <c r="D675" s="170">
        <v>11367.22</v>
      </c>
      <c r="E675" s="170">
        <v>7834.76</v>
      </c>
      <c r="F675" s="170">
        <v>3098.58</v>
      </c>
      <c r="G675" s="172">
        <v>10933.34</v>
      </c>
      <c r="I675" s="37"/>
    </row>
    <row r="676" spans="2:9" ht="12.75">
      <c r="B676" s="5"/>
      <c r="C676" s="272" t="s">
        <v>215</v>
      </c>
      <c r="D676" s="170">
        <f>SUM(D674:D675)</f>
        <v>13494.32</v>
      </c>
      <c r="E676" s="170">
        <f>SUM(E674:E675)</f>
        <v>8123.06</v>
      </c>
      <c r="F676" s="170">
        <f>SUM(F674:F675)</f>
        <v>4476.58</v>
      </c>
      <c r="G676" s="172">
        <f>SUM(G674:G675)</f>
        <v>12599.64</v>
      </c>
      <c r="I676" s="37"/>
    </row>
    <row r="677" spans="2:9" ht="12.75">
      <c r="B677" s="5"/>
      <c r="C677" s="272"/>
      <c r="D677" s="170"/>
      <c r="E677" s="170"/>
      <c r="F677" s="170"/>
      <c r="G677" s="172"/>
      <c r="I677" s="37"/>
    </row>
    <row r="678" spans="1:9" ht="12.75">
      <c r="A678" s="4">
        <v>1010805</v>
      </c>
      <c r="B678" s="5" t="s">
        <v>87</v>
      </c>
      <c r="C678" s="272" t="s">
        <v>213</v>
      </c>
      <c r="D678" s="170">
        <v>2316.46</v>
      </c>
      <c r="E678" s="170">
        <v>1800</v>
      </c>
      <c r="F678" s="170"/>
      <c r="G678" s="170">
        <v>1800</v>
      </c>
      <c r="I678" s="37"/>
    </row>
    <row r="679" spans="2:9" ht="12.75">
      <c r="B679" s="5"/>
      <c r="C679" s="272" t="s">
        <v>214</v>
      </c>
      <c r="D679" s="170">
        <v>1962.14</v>
      </c>
      <c r="E679" s="170"/>
      <c r="F679" s="299"/>
      <c r="G679" s="170"/>
      <c r="I679" s="37"/>
    </row>
    <row r="680" spans="2:9" ht="12.75">
      <c r="B680" s="5"/>
      <c r="C680" s="272" t="s">
        <v>215</v>
      </c>
      <c r="D680" s="170">
        <f>SUM(D678:D679)</f>
        <v>4278.6</v>
      </c>
      <c r="E680" s="170">
        <f>SUM(E678:E679)</f>
        <v>1800</v>
      </c>
      <c r="F680" s="170">
        <f>SUM(F678:F679)</f>
        <v>0</v>
      </c>
      <c r="G680" s="170">
        <f>SUM(G678:G679)</f>
        <v>1800</v>
      </c>
      <c r="I680" s="37"/>
    </row>
    <row r="681" spans="2:9" ht="12.75">
      <c r="B681" s="5"/>
      <c r="C681" s="272"/>
      <c r="D681" s="170"/>
      <c r="E681" s="170"/>
      <c r="F681" s="170"/>
      <c r="G681" s="170"/>
      <c r="I681" s="37"/>
    </row>
    <row r="682" spans="1:9" ht="12.75">
      <c r="A682" s="4">
        <v>1010806</v>
      </c>
      <c r="B682" s="5" t="s">
        <v>92</v>
      </c>
      <c r="C682" s="272" t="s">
        <v>213</v>
      </c>
      <c r="D682" s="170"/>
      <c r="E682" s="170"/>
      <c r="F682" s="170"/>
      <c r="G682" s="170"/>
      <c r="I682" s="37"/>
    </row>
    <row r="683" spans="2:9" ht="12.75">
      <c r="B683" s="5"/>
      <c r="C683" s="272" t="s">
        <v>214</v>
      </c>
      <c r="D683" s="170">
        <v>8162.15</v>
      </c>
      <c r="E683" s="170">
        <v>8162.15</v>
      </c>
      <c r="F683" s="170"/>
      <c r="G683" s="170">
        <v>8162.15</v>
      </c>
      <c r="I683" s="37"/>
    </row>
    <row r="684" spans="2:9" ht="12.75">
      <c r="B684" s="5"/>
      <c r="C684" s="272" t="s">
        <v>215</v>
      </c>
      <c r="D684" s="170">
        <f>SUM(D682:D683)</f>
        <v>8162.15</v>
      </c>
      <c r="E684" s="170">
        <f>SUM(E682:E683)</f>
        <v>8162.15</v>
      </c>
      <c r="F684" s="170"/>
      <c r="G684" s="170">
        <f>SUM(G682:G683)</f>
        <v>8162.15</v>
      </c>
      <c r="I684" s="37"/>
    </row>
    <row r="685" spans="2:9" ht="12.75">
      <c r="B685" s="5"/>
      <c r="C685" s="272"/>
      <c r="D685" s="170"/>
      <c r="E685" s="170"/>
      <c r="F685" s="170"/>
      <c r="G685" s="170"/>
      <c r="I685" s="37"/>
    </row>
    <row r="686" spans="1:9" ht="12.75">
      <c r="A686" s="4">
        <v>1010807</v>
      </c>
      <c r="B686" s="5" t="s">
        <v>82</v>
      </c>
      <c r="C686" s="272" t="s">
        <v>213</v>
      </c>
      <c r="D686" s="170"/>
      <c r="E686" s="170"/>
      <c r="F686" s="170"/>
      <c r="G686" s="170"/>
      <c r="I686" s="37"/>
    </row>
    <row r="687" spans="1:8" ht="13.5">
      <c r="A687" s="22"/>
      <c r="B687" s="5"/>
      <c r="C687" s="272" t="s">
        <v>214</v>
      </c>
      <c r="D687" s="170">
        <v>719</v>
      </c>
      <c r="E687" s="170">
        <v>596.94</v>
      </c>
      <c r="F687" s="170"/>
      <c r="G687" s="170">
        <v>596.94</v>
      </c>
      <c r="H687" s="98"/>
    </row>
    <row r="688" spans="1:8" ht="13.5">
      <c r="A688" s="22"/>
      <c r="B688" s="5"/>
      <c r="C688" s="272" t="s">
        <v>215</v>
      </c>
      <c r="D688" s="170">
        <f>SUM(D686:D687)</f>
        <v>719</v>
      </c>
      <c r="E688" s="170">
        <f>SUM(E686:E687)</f>
        <v>596.94</v>
      </c>
      <c r="F688" s="170">
        <f>SUM(F686:F687)</f>
        <v>0</v>
      </c>
      <c r="G688" s="170">
        <f>SUM(G686:G687)</f>
        <v>596.94</v>
      </c>
      <c r="H688" s="98"/>
    </row>
    <row r="689" spans="1:8" ht="13.5">
      <c r="A689" s="22"/>
      <c r="B689" s="5"/>
      <c r="C689" s="272"/>
      <c r="D689" s="170"/>
      <c r="E689" s="170"/>
      <c r="F689" s="170"/>
      <c r="G689" s="170"/>
      <c r="H689" s="98"/>
    </row>
    <row r="690" spans="1:8" ht="13.5">
      <c r="A690" s="4">
        <v>1010811</v>
      </c>
      <c r="B690" s="5" t="s">
        <v>108</v>
      </c>
      <c r="C690" s="272" t="s">
        <v>213</v>
      </c>
      <c r="D690" s="170"/>
      <c r="E690" s="170"/>
      <c r="F690" s="170"/>
      <c r="G690" s="170"/>
      <c r="H690" s="98"/>
    </row>
    <row r="691" spans="2:8" ht="15.75">
      <c r="B691" s="5"/>
      <c r="C691" s="272" t="s">
        <v>214</v>
      </c>
      <c r="D691" s="170">
        <v>0.05</v>
      </c>
      <c r="E691" s="170"/>
      <c r="F691" s="170"/>
      <c r="G691" s="170"/>
      <c r="H691" s="128"/>
    </row>
    <row r="692" spans="2:8" ht="15.75">
      <c r="B692" s="5"/>
      <c r="C692" s="272" t="s">
        <v>215</v>
      </c>
      <c r="D692" s="170">
        <f>SUM(D690:D691)</f>
        <v>0.05</v>
      </c>
      <c r="E692" s="170">
        <f>SUM(E690:E691)</f>
        <v>0</v>
      </c>
      <c r="F692" s="170">
        <f>SUM(F690:F691)</f>
        <v>0</v>
      </c>
      <c r="G692" s="302">
        <f>SUM(G690:G691)</f>
        <v>0</v>
      </c>
      <c r="H692" s="128"/>
    </row>
    <row r="693" spans="3:8" ht="15.75">
      <c r="C693" s="272"/>
      <c r="D693" s="170"/>
      <c r="E693" s="170"/>
      <c r="F693" s="170"/>
      <c r="G693" s="170"/>
      <c r="H693" s="128"/>
    </row>
    <row r="694" spans="2:7" ht="13.5">
      <c r="B694" s="13" t="s">
        <v>109</v>
      </c>
      <c r="C694" s="272" t="s">
        <v>213</v>
      </c>
      <c r="D694" s="232">
        <f aca="true" t="shared" si="21" ref="D694:F696">SUM(D670+D674+D678+D682+D686+D690)</f>
        <v>4443.5599999999995</v>
      </c>
      <c r="E694" s="232">
        <f t="shared" si="21"/>
        <v>2088.3</v>
      </c>
      <c r="F694" s="232">
        <f t="shared" si="21"/>
        <v>1378</v>
      </c>
      <c r="G694" s="232">
        <f>SUM(G670+G674+G678+G682+G686+G690)</f>
        <v>3466.3</v>
      </c>
    </row>
    <row r="695" spans="2:7" ht="13.5">
      <c r="B695" s="13"/>
      <c r="C695" s="272" t="s">
        <v>214</v>
      </c>
      <c r="D695" s="232">
        <f t="shared" si="21"/>
        <v>32462.529999999995</v>
      </c>
      <c r="E695" s="232">
        <f t="shared" si="21"/>
        <v>18451.01</v>
      </c>
      <c r="F695" s="232">
        <f>F679+F675+F671</f>
        <v>4538.21</v>
      </c>
      <c r="G695" s="232">
        <f>SUM(G671+G675+G679+G683+G687+G691)</f>
        <v>22989.219999999998</v>
      </c>
    </row>
    <row r="696" spans="2:7" ht="13.5">
      <c r="B696" s="13"/>
      <c r="C696" s="272" t="s">
        <v>215</v>
      </c>
      <c r="D696" s="232">
        <f t="shared" si="21"/>
        <v>36906.090000000004</v>
      </c>
      <c r="E696" s="232">
        <f t="shared" si="21"/>
        <v>20539.31</v>
      </c>
      <c r="F696" s="232">
        <f>SUM(F672+F676+F680+F684+F688+F692)</f>
        <v>5916.21</v>
      </c>
      <c r="G696" s="301">
        <f>SUM(G672+G676+G680+G684+G688+G692)</f>
        <v>26455.52</v>
      </c>
    </row>
    <row r="697" spans="3:7" ht="13.5">
      <c r="C697" s="272"/>
      <c r="D697" s="232"/>
      <c r="E697" s="232"/>
      <c r="F697" s="232"/>
      <c r="G697" s="232"/>
    </row>
    <row r="698" spans="2:9" ht="15.75">
      <c r="B698" s="14" t="s">
        <v>110</v>
      </c>
      <c r="C698" s="272" t="s">
        <v>213</v>
      </c>
      <c r="D698" s="233">
        <f aca="true" t="shared" si="22" ref="D698:G699">SUM(D504+D531+D558+D579+D610+D634+D662+D694)</f>
        <v>144661.02000000002</v>
      </c>
      <c r="E698" s="233">
        <f t="shared" si="22"/>
        <v>97487.47000000002</v>
      </c>
      <c r="F698" s="233">
        <f t="shared" si="22"/>
        <v>37870.5</v>
      </c>
      <c r="G698" s="233">
        <f t="shared" si="22"/>
        <v>135357.96999999997</v>
      </c>
      <c r="I698" s="43"/>
    </row>
    <row r="699" spans="2:7" ht="15.75">
      <c r="B699" s="14"/>
      <c r="C699" s="272" t="s">
        <v>214</v>
      </c>
      <c r="D699" s="233">
        <f t="shared" si="22"/>
        <v>893608.48</v>
      </c>
      <c r="E699" s="233">
        <f t="shared" si="22"/>
        <v>731076.74</v>
      </c>
      <c r="F699" s="233">
        <f t="shared" si="22"/>
        <v>88183.06000000001</v>
      </c>
      <c r="G699" s="233">
        <f t="shared" si="22"/>
        <v>819259.7999999999</v>
      </c>
    </row>
    <row r="700" spans="2:7" ht="15.75">
      <c r="B700" s="14"/>
      <c r="C700" s="272" t="s">
        <v>215</v>
      </c>
      <c r="D700" s="233">
        <f>SUM(D506+D533+D560+D581+D612+D636+D664+D696)</f>
        <v>1038269.4999999999</v>
      </c>
      <c r="E700" s="233">
        <f>SUM(E506+E533+E560+E581+E612+E636+E664+E696)</f>
        <v>828564.2100000001</v>
      </c>
      <c r="F700" s="233">
        <f>SUM(F535+F506+F533+F560+F581+F612+F636+F664+F696)</f>
        <v>126053.56</v>
      </c>
      <c r="G700" s="233">
        <f>SUM(G506+G533+G560+G581+G612+G636+G664+G696)</f>
        <v>954617.77</v>
      </c>
    </row>
    <row r="701" spans="2:7" ht="13.5">
      <c r="B701" s="13"/>
      <c r="C701" s="282"/>
      <c r="D701" s="170"/>
      <c r="E701" s="170"/>
      <c r="F701" s="170"/>
      <c r="G701" s="170"/>
    </row>
    <row r="702" spans="2:7" ht="13.5">
      <c r="B702" s="97"/>
      <c r="C702" s="282"/>
      <c r="D702" s="170"/>
      <c r="E702" s="170"/>
      <c r="F702" s="170"/>
      <c r="G702" s="170"/>
    </row>
    <row r="703" spans="2:7" ht="15.75">
      <c r="B703" s="12" t="s">
        <v>111</v>
      </c>
      <c r="C703" s="12"/>
      <c r="D703" s="170"/>
      <c r="E703" s="170"/>
      <c r="F703" s="170"/>
      <c r="G703" s="170"/>
    </row>
    <row r="704" spans="2:7" ht="15.75">
      <c r="B704" s="18" t="s">
        <v>112</v>
      </c>
      <c r="C704" s="18"/>
      <c r="D704" s="170"/>
      <c r="E704" s="170"/>
      <c r="F704" s="170"/>
      <c r="G704" s="170"/>
    </row>
    <row r="705" spans="4:7" ht="12.75">
      <c r="D705" s="170"/>
      <c r="E705" s="170"/>
      <c r="F705" s="170"/>
      <c r="G705" s="170"/>
    </row>
    <row r="706" spans="2:7" ht="15.75">
      <c r="B706" s="9" t="s">
        <v>78</v>
      </c>
      <c r="C706" s="9"/>
      <c r="D706" s="170"/>
      <c r="E706" s="170"/>
      <c r="F706" s="170"/>
      <c r="G706" s="170"/>
    </row>
    <row r="707" spans="2:7" ht="15.75">
      <c r="B707" s="8" t="s">
        <v>113</v>
      </c>
      <c r="C707" s="8"/>
      <c r="D707" s="170"/>
      <c r="E707" s="170"/>
      <c r="F707" s="170"/>
      <c r="G707" s="170"/>
    </row>
    <row r="708" spans="4:7" ht="12.75">
      <c r="D708" s="170"/>
      <c r="E708" s="170"/>
      <c r="F708" s="170"/>
      <c r="G708" s="176"/>
    </row>
    <row r="709" spans="1:7" ht="12.75">
      <c r="A709" s="4">
        <v>1030101</v>
      </c>
      <c r="B709" s="5" t="s">
        <v>86</v>
      </c>
      <c r="C709" s="272" t="s">
        <v>213</v>
      </c>
      <c r="D709" s="170">
        <v>10379.61</v>
      </c>
      <c r="E709" s="170">
        <v>8651.24</v>
      </c>
      <c r="F709" s="170">
        <v>1549.37</v>
      </c>
      <c r="G709" s="172">
        <v>10200.61</v>
      </c>
    </row>
    <row r="710" spans="2:7" ht="13.5" customHeight="1">
      <c r="B710" s="5"/>
      <c r="C710" s="272" t="s">
        <v>214</v>
      </c>
      <c r="D710" s="170">
        <v>99696.69</v>
      </c>
      <c r="E710" s="170">
        <v>92991.18</v>
      </c>
      <c r="F710" s="170">
        <v>5905.99</v>
      </c>
      <c r="G710" s="172">
        <v>98897.17</v>
      </c>
    </row>
    <row r="711" spans="2:7" ht="13.5" customHeight="1">
      <c r="B711" s="5"/>
      <c r="C711" s="272" t="s">
        <v>215</v>
      </c>
      <c r="D711" s="170">
        <f>SUM(D709:D710)</f>
        <v>110076.3</v>
      </c>
      <c r="E711" s="170">
        <f>SUM(E709:E710)</f>
        <v>101642.42</v>
      </c>
      <c r="F711" s="170">
        <f>SUM(F709:F710)</f>
        <v>7455.36</v>
      </c>
      <c r="G711" s="172">
        <f>SUM(G709:G710)</f>
        <v>109097.78</v>
      </c>
    </row>
    <row r="712" spans="2:7" ht="13.5" customHeight="1">
      <c r="B712" s="5"/>
      <c r="C712" s="272"/>
      <c r="D712" s="170"/>
      <c r="E712" s="170"/>
      <c r="F712" s="170"/>
      <c r="G712" s="172"/>
    </row>
    <row r="713" spans="1:7" ht="13.5" customHeight="1">
      <c r="A713" s="4">
        <v>1030102</v>
      </c>
      <c r="B713" s="5" t="s">
        <v>80</v>
      </c>
      <c r="C713" s="272" t="s">
        <v>213</v>
      </c>
      <c r="D713" s="170">
        <v>5815.67</v>
      </c>
      <c r="E713" s="170">
        <v>1775.31</v>
      </c>
      <c r="F713" s="170">
        <v>4040.36</v>
      </c>
      <c r="G713" s="170">
        <v>5815.67</v>
      </c>
    </row>
    <row r="714" spans="2:7" ht="13.5" customHeight="1">
      <c r="B714" s="5"/>
      <c r="C714" s="272" t="s">
        <v>214</v>
      </c>
      <c r="D714" s="170">
        <v>5813.38</v>
      </c>
      <c r="E714" s="170">
        <v>2521.22</v>
      </c>
      <c r="F714" s="170">
        <v>3051.6</v>
      </c>
      <c r="G714" s="170">
        <v>5572.82</v>
      </c>
    </row>
    <row r="715" spans="2:7" ht="13.5" customHeight="1">
      <c r="B715" s="5"/>
      <c r="C715" s="272" t="s">
        <v>215</v>
      </c>
      <c r="D715" s="170">
        <f>SUM(D713:D714)</f>
        <v>11629.05</v>
      </c>
      <c r="E715" s="170">
        <f>SUM(E713:E714)</f>
        <v>4296.53</v>
      </c>
      <c r="F715" s="170">
        <f>SUM(F713:F714)</f>
        <v>7091.96</v>
      </c>
      <c r="G715" s="170">
        <f>SUM(G713:G714)</f>
        <v>11388.49</v>
      </c>
    </row>
    <row r="716" spans="2:7" ht="13.5" customHeight="1">
      <c r="B716" s="5"/>
      <c r="C716" s="272"/>
      <c r="D716" s="170"/>
      <c r="E716" s="170"/>
      <c r="F716" s="170"/>
      <c r="G716" s="170"/>
    </row>
    <row r="717" spans="1:7" ht="13.5" customHeight="1">
      <c r="A717" s="4">
        <v>1030103</v>
      </c>
      <c r="B717" s="5" t="s">
        <v>81</v>
      </c>
      <c r="C717" s="272" t="s">
        <v>213</v>
      </c>
      <c r="D717" s="170">
        <v>460.21</v>
      </c>
      <c r="E717" s="170">
        <v>459.22</v>
      </c>
      <c r="F717" s="170"/>
      <c r="G717" s="170">
        <v>459.22</v>
      </c>
    </row>
    <row r="718" spans="2:7" ht="13.5" customHeight="1">
      <c r="B718" s="5"/>
      <c r="C718" s="272" t="s">
        <v>214</v>
      </c>
      <c r="D718" s="170">
        <v>3753.45</v>
      </c>
      <c r="E718" s="170">
        <v>3005.06</v>
      </c>
      <c r="F718" s="170">
        <v>644.42</v>
      </c>
      <c r="G718" s="170">
        <v>3649.48</v>
      </c>
    </row>
    <row r="719" spans="2:7" ht="13.5" customHeight="1">
      <c r="B719" s="5"/>
      <c r="C719" s="272" t="s">
        <v>215</v>
      </c>
      <c r="D719" s="170">
        <f>SUM(D717:D718)</f>
        <v>4213.66</v>
      </c>
      <c r="E719" s="170">
        <f>SUM(E717:E718)</f>
        <v>3464.2799999999997</v>
      </c>
      <c r="F719" s="170">
        <f>SUM(F717:F718)</f>
        <v>644.42</v>
      </c>
      <c r="G719" s="170">
        <f>SUM(G717:G718)</f>
        <v>4108.7</v>
      </c>
    </row>
    <row r="720" spans="2:7" ht="13.5" customHeight="1">
      <c r="B720" s="5"/>
      <c r="C720" s="272"/>
      <c r="D720" s="170"/>
      <c r="E720" s="170"/>
      <c r="F720" s="170"/>
      <c r="G720" s="170"/>
    </row>
    <row r="721" spans="1:7" ht="13.5" customHeight="1">
      <c r="A721" s="4">
        <v>1030104</v>
      </c>
      <c r="B721" s="5" t="s">
        <v>288</v>
      </c>
      <c r="C721" s="272" t="s">
        <v>213</v>
      </c>
      <c r="D721" s="170"/>
      <c r="E721" s="170"/>
      <c r="F721" s="170"/>
      <c r="G721" s="170"/>
    </row>
    <row r="722" spans="2:7" ht="13.5" customHeight="1">
      <c r="B722" s="5"/>
      <c r="C722" s="272" t="s">
        <v>214</v>
      </c>
      <c r="D722" s="170">
        <v>1650</v>
      </c>
      <c r="E722" s="170"/>
      <c r="F722" s="170"/>
      <c r="G722" s="170"/>
    </row>
    <row r="723" spans="2:7" ht="13.5" customHeight="1">
      <c r="B723" s="5"/>
      <c r="C723" s="272" t="s">
        <v>215</v>
      </c>
      <c r="D723" s="170">
        <f>SUM(D721:D722)</f>
        <v>1650</v>
      </c>
      <c r="E723" s="170">
        <f>SUM(E721:E722)</f>
        <v>0</v>
      </c>
      <c r="F723" s="170">
        <f>SUM(F721:F722)</f>
        <v>0</v>
      </c>
      <c r="G723" s="170">
        <f>SUM(G721:G722)</f>
        <v>0</v>
      </c>
    </row>
    <row r="724" spans="2:7" ht="13.5" customHeight="1">
      <c r="B724" s="5"/>
      <c r="C724" s="272"/>
      <c r="D724" s="170"/>
      <c r="E724" s="170"/>
      <c r="F724" s="170"/>
      <c r="G724" s="170"/>
    </row>
    <row r="725" spans="1:7" ht="13.5" customHeight="1">
      <c r="A725" s="4">
        <v>1030105</v>
      </c>
      <c r="B725" s="5" t="s">
        <v>87</v>
      </c>
      <c r="C725" s="272" t="s">
        <v>213</v>
      </c>
      <c r="D725" s="170"/>
      <c r="E725" s="170"/>
      <c r="F725" s="170"/>
      <c r="G725" s="170"/>
    </row>
    <row r="726" spans="2:7" ht="12.75">
      <c r="B726" s="5"/>
      <c r="C726" s="272" t="s">
        <v>214</v>
      </c>
      <c r="D726" s="170">
        <v>14857.4</v>
      </c>
      <c r="E726" s="170">
        <v>13219.85</v>
      </c>
      <c r="F726" s="170">
        <v>1637.55</v>
      </c>
      <c r="G726" s="170">
        <v>14857.4</v>
      </c>
    </row>
    <row r="727" spans="2:7" ht="12.75">
      <c r="B727" s="5"/>
      <c r="C727" s="272" t="s">
        <v>215</v>
      </c>
      <c r="D727" s="170">
        <f>SUM(D725:D726)</f>
        <v>14857.4</v>
      </c>
      <c r="E727" s="170">
        <f>SUM(E725:E726)</f>
        <v>13219.85</v>
      </c>
      <c r="F727" s="170">
        <f>SUM(F725:F726)</f>
        <v>1637.55</v>
      </c>
      <c r="G727" s="170">
        <f>SUM(G725:G726)</f>
        <v>14857.4</v>
      </c>
    </row>
    <row r="728" spans="2:7" ht="12.75">
      <c r="B728" s="5"/>
      <c r="C728" s="272"/>
      <c r="D728" s="170"/>
      <c r="E728" s="170"/>
      <c r="F728" s="170"/>
      <c r="G728" s="170"/>
    </row>
    <row r="729" spans="1:8" ht="13.5">
      <c r="A729" s="4">
        <v>1030107</v>
      </c>
      <c r="B729" s="5" t="s">
        <v>82</v>
      </c>
      <c r="C729" s="272" t="s">
        <v>213</v>
      </c>
      <c r="D729" s="170"/>
      <c r="E729" s="170"/>
      <c r="F729" s="170"/>
      <c r="G729" s="184"/>
      <c r="H729" s="98"/>
    </row>
    <row r="730" spans="2:7" ht="12.75">
      <c r="B730" s="5"/>
      <c r="C730" s="272" t="s">
        <v>214</v>
      </c>
      <c r="D730" s="170">
        <v>7063.79</v>
      </c>
      <c r="E730" s="170">
        <v>6753.92</v>
      </c>
      <c r="F730" s="170"/>
      <c r="G730" s="172">
        <v>6753.92</v>
      </c>
    </row>
    <row r="731" spans="2:7" ht="12.75">
      <c r="B731" s="5"/>
      <c r="C731" s="272" t="s">
        <v>215</v>
      </c>
      <c r="D731" s="170">
        <f>SUM(D729:D730)</f>
        <v>7063.79</v>
      </c>
      <c r="E731" s="170">
        <f>SUM(E729:E730)</f>
        <v>6753.92</v>
      </c>
      <c r="F731" s="170">
        <f>SUM(F729:F730)</f>
        <v>0</v>
      </c>
      <c r="G731" s="172">
        <f>SUM(G729:G730)</f>
        <v>6753.92</v>
      </c>
    </row>
    <row r="732" ht="12.75">
      <c r="H732" s="46"/>
    </row>
    <row r="733" spans="2:7" ht="13.5">
      <c r="B733" s="13" t="s">
        <v>83</v>
      </c>
      <c r="C733" s="272" t="s">
        <v>213</v>
      </c>
      <c r="D733" s="232">
        <f>SUM(D709+D713+D717+D725+D729)</f>
        <v>16655.49</v>
      </c>
      <c r="E733" s="232">
        <f>SUM(E709+E713+E717+E725+E729)</f>
        <v>10885.769999999999</v>
      </c>
      <c r="F733" s="232">
        <f>SUM(F709+F713+F717+F725+F729)</f>
        <v>5589.73</v>
      </c>
      <c r="G733" s="232">
        <f>SUM(G709+G713+G717+G725+G729)</f>
        <v>16475.5</v>
      </c>
    </row>
    <row r="734" spans="2:7" ht="13.5">
      <c r="B734" s="13"/>
      <c r="C734" s="272" t="s">
        <v>214</v>
      </c>
      <c r="D734" s="232">
        <f>SUM(D710+D714+D718+D722+D726+D730)</f>
        <v>132834.71</v>
      </c>
      <c r="E734" s="232">
        <f>SUM(E710+E714+E718+E726+E730)</f>
        <v>118491.23</v>
      </c>
      <c r="F734" s="232">
        <f>SUM(F710+F714+F718+F726+F730)</f>
        <v>11239.56</v>
      </c>
      <c r="G734" s="232">
        <f>SUM(G710+G714+G718+G726+G731)</f>
        <v>129730.78999999998</v>
      </c>
    </row>
    <row r="735" spans="2:7" ht="13.5">
      <c r="B735" s="13"/>
      <c r="C735" s="272" t="s">
        <v>215</v>
      </c>
      <c r="D735" s="232">
        <f>SUM(D733:D734)</f>
        <v>149490.19999999998</v>
      </c>
      <c r="E735" s="232">
        <f>SUM(E733:E734)</f>
        <v>129377</v>
      </c>
      <c r="F735" s="232">
        <f>SUM(F733:F734)</f>
        <v>16829.29</v>
      </c>
      <c r="G735" s="232">
        <f>SUM(G733:G734)</f>
        <v>146206.28999999998</v>
      </c>
    </row>
    <row r="736" spans="2:7" ht="13.5">
      <c r="B736" s="13"/>
      <c r="C736" s="282"/>
      <c r="D736" s="232"/>
      <c r="E736" s="232"/>
      <c r="F736" s="232"/>
      <c r="G736" s="232"/>
    </row>
    <row r="737" spans="4:7" ht="12.75">
      <c r="D737" s="170"/>
      <c r="E737" s="170"/>
      <c r="F737" s="170"/>
      <c r="G737" s="170"/>
    </row>
    <row r="738" spans="2:7" ht="15.75">
      <c r="B738" s="9" t="s">
        <v>90</v>
      </c>
      <c r="C738" s="9"/>
      <c r="D738" s="170"/>
      <c r="E738" s="170"/>
      <c r="F738" s="170"/>
      <c r="G738" s="170"/>
    </row>
    <row r="739" spans="2:7" ht="15.75">
      <c r="B739" s="8" t="s">
        <v>114</v>
      </c>
      <c r="C739" s="8"/>
      <c r="D739" s="170"/>
      <c r="E739" s="170"/>
      <c r="F739" s="176"/>
      <c r="G739" s="176"/>
    </row>
    <row r="740" spans="4:7" ht="12.75">
      <c r="D740" s="170"/>
      <c r="E740" s="170"/>
      <c r="F740" s="170"/>
      <c r="G740" s="176"/>
    </row>
    <row r="741" spans="1:7" ht="12.75">
      <c r="A741" s="4">
        <v>1030301</v>
      </c>
      <c r="B741" s="6" t="s">
        <v>86</v>
      </c>
      <c r="C741" s="272" t="s">
        <v>213</v>
      </c>
      <c r="D741" s="170">
        <v>7681.28</v>
      </c>
      <c r="E741" s="170">
        <v>7681.28</v>
      </c>
      <c r="F741" s="170"/>
      <c r="G741" s="170">
        <v>7681.28</v>
      </c>
    </row>
    <row r="742" spans="2:7" ht="12.75">
      <c r="B742" s="6"/>
      <c r="C742" s="272" t="s">
        <v>214</v>
      </c>
      <c r="D742" s="170">
        <v>70974.24</v>
      </c>
      <c r="E742" s="170">
        <v>67375.23</v>
      </c>
      <c r="F742" s="170">
        <v>3089.86</v>
      </c>
      <c r="G742" s="170">
        <v>70465.09</v>
      </c>
    </row>
    <row r="743" spans="2:7" ht="12.75">
      <c r="B743" s="6"/>
      <c r="C743" s="272" t="s">
        <v>215</v>
      </c>
      <c r="D743" s="170">
        <f>SUM(D741:D742)</f>
        <v>78655.52</v>
      </c>
      <c r="E743" s="170">
        <f>SUM(E741:E742)</f>
        <v>75056.51</v>
      </c>
      <c r="F743" s="170">
        <f>SUM(F741:F742)</f>
        <v>3089.86</v>
      </c>
      <c r="G743" s="170">
        <f>SUM(G741:G742)</f>
        <v>78146.37</v>
      </c>
    </row>
    <row r="744" spans="2:7" ht="12.75">
      <c r="B744" s="6"/>
      <c r="C744" s="272"/>
      <c r="D744" s="170"/>
      <c r="E744" s="170"/>
      <c r="F744" s="170"/>
      <c r="G744" s="170"/>
    </row>
    <row r="745" spans="1:7" ht="12.75">
      <c r="A745" s="4">
        <v>1030302</v>
      </c>
      <c r="B745" s="6" t="s">
        <v>80</v>
      </c>
      <c r="C745" s="272" t="s">
        <v>213</v>
      </c>
      <c r="D745" s="170">
        <v>752.79</v>
      </c>
      <c r="E745" s="170">
        <v>563.87</v>
      </c>
      <c r="F745" s="170"/>
      <c r="G745" s="170">
        <v>563.87</v>
      </c>
    </row>
    <row r="746" spans="2:7" ht="12.75">
      <c r="B746" s="6"/>
      <c r="C746" s="272" t="s">
        <v>214</v>
      </c>
      <c r="D746" s="170">
        <v>1700</v>
      </c>
      <c r="E746" s="170">
        <v>836.44</v>
      </c>
      <c r="F746" s="170">
        <v>589.8</v>
      </c>
      <c r="G746" s="170">
        <v>1426.24</v>
      </c>
    </row>
    <row r="747" spans="2:7" ht="12.75">
      <c r="B747" s="6"/>
      <c r="C747" s="272" t="s">
        <v>215</v>
      </c>
      <c r="D747" s="170">
        <f>SUM(D745:D746)</f>
        <v>2452.79</v>
      </c>
      <c r="E747" s="170">
        <f>SUM(E745:E746)</f>
        <v>1400.31</v>
      </c>
      <c r="F747" s="170">
        <f>SUM(F745:F746)</f>
        <v>589.8</v>
      </c>
      <c r="G747" s="170">
        <f>SUM(G745:G746)</f>
        <v>1990.1100000000001</v>
      </c>
    </row>
    <row r="748" spans="2:7" ht="12.75">
      <c r="B748" s="6"/>
      <c r="C748" s="272"/>
      <c r="D748" s="170"/>
      <c r="E748" s="170"/>
      <c r="F748" s="170"/>
      <c r="G748" s="170"/>
    </row>
    <row r="749" spans="1:7" ht="12.75">
      <c r="A749" s="4">
        <v>1030303</v>
      </c>
      <c r="B749" s="6" t="s">
        <v>81</v>
      </c>
      <c r="C749" s="272" t="s">
        <v>213</v>
      </c>
      <c r="D749" s="170"/>
      <c r="E749" s="170"/>
      <c r="F749" s="170"/>
      <c r="G749" s="172"/>
    </row>
    <row r="750" spans="2:8" ht="13.5">
      <c r="B750" s="6"/>
      <c r="C750" s="272" t="s">
        <v>214</v>
      </c>
      <c r="D750" s="170">
        <v>2400</v>
      </c>
      <c r="E750" s="170">
        <v>2400</v>
      </c>
      <c r="F750" s="170"/>
      <c r="G750" s="172">
        <v>2400</v>
      </c>
      <c r="H750" s="98"/>
    </row>
    <row r="751" spans="2:8" ht="13.5">
      <c r="B751" s="6"/>
      <c r="C751" s="272" t="s">
        <v>215</v>
      </c>
      <c r="D751" s="170">
        <f>SUM(D749:D750)</f>
        <v>2400</v>
      </c>
      <c r="E751" s="170">
        <f>SUM(E749:E750)</f>
        <v>2400</v>
      </c>
      <c r="F751" s="170">
        <f>SUM(F749:F750)</f>
        <v>0</v>
      </c>
      <c r="G751" s="172">
        <f>SUM(G749:G750)</f>
        <v>2400</v>
      </c>
      <c r="H751" s="98"/>
    </row>
    <row r="752" spans="2:8" ht="13.5">
      <c r="B752" s="6"/>
      <c r="C752" s="272"/>
      <c r="D752" s="170"/>
      <c r="E752" s="170"/>
      <c r="F752" s="170"/>
      <c r="G752" s="172"/>
      <c r="H752" s="98"/>
    </row>
    <row r="753" spans="1:8" ht="13.5">
      <c r="A753" s="4">
        <v>1030305</v>
      </c>
      <c r="B753" s="6" t="s">
        <v>87</v>
      </c>
      <c r="C753" s="272" t="s">
        <v>213</v>
      </c>
      <c r="D753" s="170"/>
      <c r="E753" s="170"/>
      <c r="F753" s="170"/>
      <c r="G753" s="172"/>
      <c r="H753" s="98"/>
    </row>
    <row r="754" spans="2:8" ht="13.5">
      <c r="B754" s="6"/>
      <c r="C754" s="272" t="s">
        <v>214</v>
      </c>
      <c r="D754" s="170">
        <v>100</v>
      </c>
      <c r="E754" s="170"/>
      <c r="F754" s="170">
        <v>100</v>
      </c>
      <c r="G754" s="172">
        <v>100</v>
      </c>
      <c r="H754" s="98"/>
    </row>
    <row r="755" spans="2:8" ht="13.5">
      <c r="B755" s="6"/>
      <c r="C755" s="272" t="s">
        <v>215</v>
      </c>
      <c r="D755" s="170">
        <f>SUM(D753:D754)</f>
        <v>100</v>
      </c>
      <c r="E755" s="170">
        <f>SUM(E753:E754)</f>
        <v>0</v>
      </c>
      <c r="F755" s="170">
        <f>SUM(F753:F754)</f>
        <v>100</v>
      </c>
      <c r="G755" s="170">
        <f>SUM(G753:G754)</f>
        <v>100</v>
      </c>
      <c r="H755" s="98"/>
    </row>
    <row r="756" spans="2:8" ht="13.5">
      <c r="B756" s="6"/>
      <c r="C756" s="272"/>
      <c r="D756" s="170"/>
      <c r="E756" s="170"/>
      <c r="F756" s="170"/>
      <c r="G756" s="172"/>
      <c r="H756" s="98"/>
    </row>
    <row r="757" spans="1:8" ht="13.5">
      <c r="A757" s="4">
        <v>1030307</v>
      </c>
      <c r="B757" s="6" t="s">
        <v>82</v>
      </c>
      <c r="C757" s="272" t="s">
        <v>213</v>
      </c>
      <c r="D757" s="170"/>
      <c r="E757" s="170"/>
      <c r="F757" s="170"/>
      <c r="G757" s="172"/>
      <c r="H757" s="98"/>
    </row>
    <row r="758" spans="2:8" ht="15.75">
      <c r="B758" s="6"/>
      <c r="C758" s="272" t="s">
        <v>214</v>
      </c>
      <c r="D758" s="170">
        <v>5198.78</v>
      </c>
      <c r="E758" s="170">
        <v>5188.09</v>
      </c>
      <c r="F758" s="170"/>
      <c r="G758" s="172">
        <v>5188.09</v>
      </c>
      <c r="H758" s="128"/>
    </row>
    <row r="759" spans="2:8" ht="15.75">
      <c r="B759" s="6"/>
      <c r="C759" s="272" t="s">
        <v>215</v>
      </c>
      <c r="D759" s="170">
        <f>SUM(D757:D758)</f>
        <v>5198.78</v>
      </c>
      <c r="E759" s="170">
        <f>SUM(E757:E758)</f>
        <v>5188.09</v>
      </c>
      <c r="F759" s="170">
        <f>SUM(F757:F758)</f>
        <v>0</v>
      </c>
      <c r="G759" s="172">
        <f>SUM(G757:G758)</f>
        <v>5188.09</v>
      </c>
      <c r="H759" s="128"/>
    </row>
    <row r="760" spans="2:8" ht="15.75">
      <c r="B760" s="6"/>
      <c r="C760" s="272"/>
      <c r="D760" s="170"/>
      <c r="E760" s="170"/>
      <c r="F760" s="170"/>
      <c r="G760" s="172"/>
      <c r="H760" s="128"/>
    </row>
    <row r="761" spans="2:8" ht="15.75">
      <c r="B761" s="13" t="s">
        <v>93</v>
      </c>
      <c r="C761" s="272" t="s">
        <v>213</v>
      </c>
      <c r="D761" s="232">
        <f>SUM(D741+D745+D749+D757)</f>
        <v>8434.07</v>
      </c>
      <c r="E761" s="232">
        <f>SUM(E741+E745+E749+E757)</f>
        <v>8245.15</v>
      </c>
      <c r="F761" s="232">
        <f>SUM(F741+F745+F749+F757)</f>
        <v>0</v>
      </c>
      <c r="G761" s="232">
        <f>SUM(G741+G745+G749+G757)</f>
        <v>8245.15</v>
      </c>
      <c r="H761" s="128"/>
    </row>
    <row r="762" spans="2:8" ht="15.75">
      <c r="B762" s="13"/>
      <c r="C762" s="272" t="s">
        <v>214</v>
      </c>
      <c r="D762" s="232">
        <f>SUM(D742+D746+D750+D754+D758)</f>
        <v>80373.02</v>
      </c>
      <c r="E762" s="232">
        <f>SUM(E742+E746+E750+E754+E758)</f>
        <v>75799.76</v>
      </c>
      <c r="F762" s="232">
        <f>SUM(F742+F746+F750+F754+F758)</f>
        <v>3779.66</v>
      </c>
      <c r="G762" s="232">
        <f>SUM(G742+G746+G750+G754+G758)</f>
        <v>79579.42</v>
      </c>
      <c r="H762" s="128"/>
    </row>
    <row r="763" spans="2:8" ht="15.75">
      <c r="B763" s="13"/>
      <c r="C763" s="272" t="s">
        <v>215</v>
      </c>
      <c r="D763" s="232">
        <f>SUM(D761:D762)</f>
        <v>88807.09</v>
      </c>
      <c r="E763" s="232">
        <f>SUM(E761:E762)</f>
        <v>84044.90999999999</v>
      </c>
      <c r="F763" s="232">
        <f>SUM(F761:F762)</f>
        <v>3779.66</v>
      </c>
      <c r="G763" s="232">
        <f>SUM(G761:G762)</f>
        <v>87824.56999999999</v>
      </c>
      <c r="H763" s="128"/>
    </row>
    <row r="764" spans="2:8" ht="15.75">
      <c r="B764" s="13"/>
      <c r="C764" s="272"/>
      <c r="D764" s="232"/>
      <c r="E764" s="232"/>
      <c r="F764" s="232"/>
      <c r="G764" s="232"/>
      <c r="H764" s="128"/>
    </row>
    <row r="765" spans="2:8" ht="12.75" customHeight="1">
      <c r="B765" s="14" t="s">
        <v>115</v>
      </c>
      <c r="C765" s="272" t="s">
        <v>213</v>
      </c>
      <c r="D765" s="233">
        <f aca="true" t="shared" si="23" ref="D765:G767">SUM(D733+D761)</f>
        <v>25089.56</v>
      </c>
      <c r="E765" s="233">
        <f t="shared" si="23"/>
        <v>19130.92</v>
      </c>
      <c r="F765" s="233">
        <f t="shared" si="23"/>
        <v>5589.73</v>
      </c>
      <c r="G765" s="233">
        <f t="shared" si="23"/>
        <v>24720.65</v>
      </c>
      <c r="H765" s="128"/>
    </row>
    <row r="766" spans="2:7" ht="15.75">
      <c r="B766" s="14"/>
      <c r="C766" s="272" t="s">
        <v>214</v>
      </c>
      <c r="D766" s="233">
        <f t="shared" si="23"/>
        <v>213207.72999999998</v>
      </c>
      <c r="E766" s="233">
        <f t="shared" si="23"/>
        <v>194290.99</v>
      </c>
      <c r="F766" s="233">
        <f t="shared" si="23"/>
        <v>15019.22</v>
      </c>
      <c r="G766" s="233">
        <f t="shared" si="23"/>
        <v>209310.20999999996</v>
      </c>
    </row>
    <row r="767" spans="2:7" ht="15.75">
      <c r="B767" s="14"/>
      <c r="C767" s="272" t="s">
        <v>215</v>
      </c>
      <c r="D767" s="233">
        <f t="shared" si="23"/>
        <v>238297.28999999998</v>
      </c>
      <c r="E767" s="233">
        <f t="shared" si="23"/>
        <v>213421.90999999997</v>
      </c>
      <c r="F767" s="233">
        <f t="shared" si="23"/>
        <v>20608.95</v>
      </c>
      <c r="G767" s="233">
        <f t="shared" si="23"/>
        <v>234030.86</v>
      </c>
    </row>
    <row r="768" spans="2:7" ht="12.75" customHeight="1">
      <c r="B768" s="14"/>
      <c r="C768" s="12"/>
      <c r="D768" s="233"/>
      <c r="E768" s="233"/>
      <c r="F768" s="233"/>
      <c r="G768" s="233"/>
    </row>
    <row r="769" spans="2:7" ht="15.75">
      <c r="B769" s="14"/>
      <c r="C769" s="12"/>
      <c r="D769" s="233"/>
      <c r="E769" s="233"/>
      <c r="F769" s="233"/>
      <c r="G769" s="233"/>
    </row>
    <row r="770" spans="2:7" ht="15.75">
      <c r="B770" s="12" t="s">
        <v>116</v>
      </c>
      <c r="C770" s="12"/>
      <c r="D770" s="233"/>
      <c r="E770" s="233"/>
      <c r="F770" s="233"/>
      <c r="G770" s="233"/>
    </row>
    <row r="771" spans="2:7" ht="15.75">
      <c r="B771" s="18" t="s">
        <v>117</v>
      </c>
      <c r="C771" s="18"/>
      <c r="D771" s="233"/>
      <c r="E771" s="233"/>
      <c r="F771" s="233"/>
      <c r="G771" s="233"/>
    </row>
    <row r="772" spans="2:7" ht="15.75">
      <c r="B772" s="18"/>
      <c r="C772" s="18"/>
      <c r="D772" s="233"/>
      <c r="E772" s="233"/>
      <c r="F772" s="233"/>
      <c r="G772" s="233"/>
    </row>
    <row r="773" spans="2:7" ht="15.75">
      <c r="B773" s="9" t="s">
        <v>78</v>
      </c>
      <c r="C773" s="9"/>
      <c r="D773" s="170"/>
      <c r="E773" s="170"/>
      <c r="F773" s="170"/>
      <c r="G773" s="176"/>
    </row>
    <row r="774" spans="2:7" ht="15.75">
      <c r="B774" s="8" t="s">
        <v>118</v>
      </c>
      <c r="C774" s="8"/>
      <c r="D774" s="170"/>
      <c r="E774" s="170"/>
      <c r="F774" s="170"/>
      <c r="G774" s="170"/>
    </row>
    <row r="775" spans="2:7" ht="15.75">
      <c r="B775" s="8"/>
      <c r="C775" s="8"/>
      <c r="D775" s="170"/>
      <c r="E775" s="170"/>
      <c r="F775" s="170"/>
      <c r="G775" s="170"/>
    </row>
    <row r="776" spans="1:7" ht="12.75">
      <c r="A776" s="4">
        <v>1040102</v>
      </c>
      <c r="B776" s="11" t="s">
        <v>80</v>
      </c>
      <c r="C776" s="272" t="s">
        <v>213</v>
      </c>
      <c r="D776" s="170"/>
      <c r="E776" s="170"/>
      <c r="F776" s="170"/>
      <c r="G776" s="170"/>
    </row>
    <row r="777" spans="2:7" ht="12.75">
      <c r="B777" s="11"/>
      <c r="C777" s="272" t="s">
        <v>214</v>
      </c>
      <c r="D777" s="170">
        <v>400</v>
      </c>
      <c r="E777" s="170">
        <v>237.78</v>
      </c>
      <c r="F777" s="170">
        <v>62.08</v>
      </c>
      <c r="G777" s="170">
        <v>299.86</v>
      </c>
    </row>
    <row r="778" spans="2:7" ht="12.75">
      <c r="B778" s="11"/>
      <c r="C778" s="272" t="s">
        <v>215</v>
      </c>
      <c r="D778" s="170">
        <f>SUM(D776:D777)</f>
        <v>400</v>
      </c>
      <c r="E778" s="170">
        <v>849.89</v>
      </c>
      <c r="F778" s="170">
        <f>SUM(F776:F777)</f>
        <v>62.08</v>
      </c>
      <c r="G778" s="170">
        <f>SUM(G776:G777)</f>
        <v>299.86</v>
      </c>
    </row>
    <row r="779" spans="2:7" ht="12.75">
      <c r="B779" s="11"/>
      <c r="C779" s="272"/>
      <c r="D779" s="170"/>
      <c r="E779" s="170"/>
      <c r="F779" s="170"/>
      <c r="G779" s="170"/>
    </row>
    <row r="780" spans="1:7" ht="12.75">
      <c r="A780" s="4">
        <v>1040103</v>
      </c>
      <c r="B780" s="11" t="s">
        <v>81</v>
      </c>
      <c r="C780" s="272" t="s">
        <v>213</v>
      </c>
      <c r="D780" s="170">
        <v>659.63</v>
      </c>
      <c r="E780" s="170">
        <v>659.63</v>
      </c>
      <c r="F780" s="170"/>
      <c r="G780" s="170">
        <v>659.63</v>
      </c>
    </row>
    <row r="781" spans="2:8" ht="13.5">
      <c r="B781" s="11"/>
      <c r="C781" s="272" t="s">
        <v>214</v>
      </c>
      <c r="D781" s="170">
        <v>2726.04</v>
      </c>
      <c r="E781" s="170">
        <v>2010.56</v>
      </c>
      <c r="F781" s="170">
        <v>703.2</v>
      </c>
      <c r="G781" s="170">
        <v>2713.76</v>
      </c>
      <c r="H781" s="98"/>
    </row>
    <row r="782" spans="2:8" ht="13.5">
      <c r="B782" s="11"/>
      <c r="C782" s="272" t="s">
        <v>215</v>
      </c>
      <c r="D782" s="170">
        <f>SUM(D780:D781)</f>
        <v>3385.67</v>
      </c>
      <c r="E782" s="170">
        <f>SUM(E780:E781)</f>
        <v>2670.19</v>
      </c>
      <c r="F782" s="170">
        <f>SUM(F780:F781)</f>
        <v>703.2</v>
      </c>
      <c r="G782" s="170">
        <f>SUM(G780:G781)</f>
        <v>3373.3900000000003</v>
      </c>
      <c r="H782" s="98"/>
    </row>
    <row r="783" spans="2:8" ht="13.5">
      <c r="B783" s="11"/>
      <c r="C783" s="272"/>
      <c r="D783" s="170"/>
      <c r="E783" s="170"/>
      <c r="F783" s="170"/>
      <c r="G783" s="170"/>
      <c r="H783" s="98"/>
    </row>
    <row r="784" spans="2:7" ht="13.5">
      <c r="B784" s="13" t="s">
        <v>119</v>
      </c>
      <c r="C784" s="272" t="s">
        <v>213</v>
      </c>
      <c r="D784" s="232">
        <f>SUM(D776+D780)</f>
        <v>659.63</v>
      </c>
      <c r="E784" s="232">
        <f>SUM(E776+E780)</f>
        <v>659.63</v>
      </c>
      <c r="F784" s="232"/>
      <c r="G784" s="232">
        <f>SUM(G776+G780)</f>
        <v>659.63</v>
      </c>
    </row>
    <row r="785" spans="2:7" ht="13.5">
      <c r="B785" s="13"/>
      <c r="C785" s="272" t="s">
        <v>214</v>
      </c>
      <c r="D785" s="232">
        <f>SUM(D777+D781)</f>
        <v>3126.04</v>
      </c>
      <c r="E785" s="232">
        <f>SUM(E777+E781)</f>
        <v>2248.34</v>
      </c>
      <c r="F785" s="232">
        <f>SUM(F777+F781)</f>
        <v>765.2800000000001</v>
      </c>
      <c r="G785" s="232">
        <f>SUM(G777+G781)</f>
        <v>3013.6200000000003</v>
      </c>
    </row>
    <row r="786" spans="2:7" ht="13.5">
      <c r="B786" s="13"/>
      <c r="C786" s="272" t="s">
        <v>215</v>
      </c>
      <c r="D786" s="232">
        <f>SUM(D784+D785)</f>
        <v>3785.67</v>
      </c>
      <c r="E786" s="232">
        <f>SUM(E784+E785)</f>
        <v>2907.9700000000003</v>
      </c>
      <c r="F786" s="232">
        <f>SUM(F784+F785)</f>
        <v>765.2800000000001</v>
      </c>
      <c r="G786" s="232">
        <f>SUM(G784+G785)</f>
        <v>3673.2500000000005</v>
      </c>
    </row>
    <row r="787" spans="2:7" ht="13.5">
      <c r="B787" s="13"/>
      <c r="C787" s="282"/>
      <c r="D787" s="232"/>
      <c r="E787" s="232"/>
      <c r="F787" s="232"/>
      <c r="G787" s="232"/>
    </row>
    <row r="788" spans="4:7" ht="12.75">
      <c r="D788" s="170"/>
      <c r="E788" s="170"/>
      <c r="F788" s="170"/>
      <c r="G788" s="176"/>
    </row>
    <row r="789" spans="2:7" ht="15.75">
      <c r="B789" s="20" t="s">
        <v>84</v>
      </c>
      <c r="C789" s="20"/>
      <c r="D789" s="170"/>
      <c r="E789" s="170"/>
      <c r="F789" s="170"/>
      <c r="G789" s="170"/>
    </row>
    <row r="790" spans="2:7" ht="15.75">
      <c r="B790" s="18" t="s">
        <v>120</v>
      </c>
      <c r="C790" s="18"/>
      <c r="D790" s="170"/>
      <c r="E790" s="170"/>
      <c r="F790" s="170"/>
      <c r="G790" s="176"/>
    </row>
    <row r="791" spans="4:7" ht="12.75">
      <c r="D791" s="170"/>
      <c r="E791" s="170"/>
      <c r="F791" s="170"/>
      <c r="G791" s="176"/>
    </row>
    <row r="792" spans="1:7" ht="12.75">
      <c r="A792" s="4">
        <v>1040202</v>
      </c>
      <c r="B792" s="11" t="s">
        <v>80</v>
      </c>
      <c r="C792" s="272" t="s">
        <v>213</v>
      </c>
      <c r="D792" s="170">
        <v>7048.13</v>
      </c>
      <c r="E792" s="170">
        <v>7048.13</v>
      </c>
      <c r="F792" s="170"/>
      <c r="G792" s="170">
        <v>7048.13</v>
      </c>
    </row>
    <row r="793" spans="2:7" ht="12.75">
      <c r="B793" s="11"/>
      <c r="C793" s="272" t="s">
        <v>214</v>
      </c>
      <c r="D793" s="170">
        <v>9522.96</v>
      </c>
      <c r="E793" s="170">
        <v>4608.42</v>
      </c>
      <c r="F793" s="170">
        <v>4116.79</v>
      </c>
      <c r="G793" s="170">
        <v>8725.21</v>
      </c>
    </row>
    <row r="794" spans="2:7" ht="12.75">
      <c r="B794" s="11"/>
      <c r="C794" s="272" t="s">
        <v>215</v>
      </c>
      <c r="D794" s="170">
        <f>SUM(D792:D793)</f>
        <v>16571.09</v>
      </c>
      <c r="E794" s="170">
        <f>SUM(E792:E793)</f>
        <v>11656.55</v>
      </c>
      <c r="F794" s="170">
        <f>SUM(F792:F793)</f>
        <v>4116.79</v>
      </c>
      <c r="G794" s="170">
        <f>SUM(G792:G793)</f>
        <v>15773.34</v>
      </c>
    </row>
    <row r="795" spans="2:7" ht="12.75">
      <c r="B795" s="11"/>
      <c r="C795" s="272"/>
      <c r="D795" s="170"/>
      <c r="E795" s="170"/>
      <c r="F795" s="170"/>
      <c r="G795" s="170"/>
    </row>
    <row r="796" spans="1:7" ht="12.75">
      <c r="A796" s="4">
        <v>1040203</v>
      </c>
      <c r="B796" s="11" t="s">
        <v>121</v>
      </c>
      <c r="C796" s="272" t="s">
        <v>213</v>
      </c>
      <c r="D796" s="170">
        <v>20034.63</v>
      </c>
      <c r="E796" s="170">
        <v>20034.63</v>
      </c>
      <c r="F796" s="170"/>
      <c r="G796" s="170">
        <v>20034.63</v>
      </c>
    </row>
    <row r="797" spans="2:8" ht="12.75">
      <c r="B797" s="11"/>
      <c r="C797" s="272" t="s">
        <v>214</v>
      </c>
      <c r="D797" s="170">
        <v>36513.13</v>
      </c>
      <c r="E797" s="170">
        <v>22929.75</v>
      </c>
      <c r="F797" s="170">
        <v>11029.97</v>
      </c>
      <c r="G797" s="170">
        <v>33959.72</v>
      </c>
      <c r="H797" s="46"/>
    </row>
    <row r="798" spans="2:8" ht="12.75">
      <c r="B798" s="11"/>
      <c r="C798" s="272" t="s">
        <v>215</v>
      </c>
      <c r="D798" s="170">
        <f>SUM(D796:D797)</f>
        <v>56547.759999999995</v>
      </c>
      <c r="E798" s="170">
        <f>SUM(E796:E797)</f>
        <v>42964.380000000005</v>
      </c>
      <c r="F798" s="170">
        <f>SUM(F796:F797)</f>
        <v>11029.97</v>
      </c>
      <c r="G798" s="170">
        <f>SUM(G796:G797)</f>
        <v>53994.350000000006</v>
      </c>
      <c r="H798" s="46"/>
    </row>
    <row r="799" spans="2:8" ht="12.75">
      <c r="B799" s="11"/>
      <c r="C799" s="272"/>
      <c r="D799" s="170"/>
      <c r="E799" s="170"/>
      <c r="F799" s="170"/>
      <c r="G799" s="170"/>
      <c r="H799" s="46"/>
    </row>
    <row r="800" spans="1:8" ht="12.75">
      <c r="A800" s="4">
        <v>1040204</v>
      </c>
      <c r="B800" s="11" t="s">
        <v>122</v>
      </c>
      <c r="C800" s="272" t="s">
        <v>213</v>
      </c>
      <c r="D800" s="170">
        <v>2582.28</v>
      </c>
      <c r="E800" s="170"/>
      <c r="F800" s="170"/>
      <c r="G800" s="170"/>
      <c r="H800" s="46"/>
    </row>
    <row r="801" spans="2:7" ht="12.75">
      <c r="B801" s="11"/>
      <c r="C801" s="272" t="s">
        <v>214</v>
      </c>
      <c r="D801" s="170"/>
      <c r="E801" s="170"/>
      <c r="F801" s="170"/>
      <c r="G801" s="170"/>
    </row>
    <row r="802" spans="2:7" ht="12.75">
      <c r="B802" s="11"/>
      <c r="C802" s="272" t="s">
        <v>215</v>
      </c>
      <c r="D802" s="170">
        <f>SUM(D800:D801)</f>
        <v>2582.28</v>
      </c>
      <c r="E802" s="170">
        <f>SUM(E800:E801)</f>
        <v>0</v>
      </c>
      <c r="F802" s="170">
        <f>SUM(F800:F801)</f>
        <v>0</v>
      </c>
      <c r="G802" s="170">
        <f>SUM(G800:G801)</f>
        <v>0</v>
      </c>
    </row>
    <row r="803" spans="2:7" ht="12.75">
      <c r="B803" s="11"/>
      <c r="C803" s="272"/>
      <c r="D803" s="170"/>
      <c r="E803" s="170"/>
      <c r="F803" s="170"/>
      <c r="G803" s="170"/>
    </row>
    <row r="804" spans="1:7" ht="12.75">
      <c r="A804" s="4">
        <v>1040205</v>
      </c>
      <c r="B804" s="11" t="s">
        <v>87</v>
      </c>
      <c r="C804" s="272" t="s">
        <v>213</v>
      </c>
      <c r="D804" s="170"/>
      <c r="E804" s="170"/>
      <c r="F804" s="170"/>
      <c r="G804" s="172"/>
    </row>
    <row r="805" spans="2:8" ht="13.5">
      <c r="B805" s="11"/>
      <c r="C805" s="272" t="s">
        <v>214</v>
      </c>
      <c r="D805" s="170">
        <v>1550</v>
      </c>
      <c r="E805" s="170">
        <v>1550</v>
      </c>
      <c r="F805" s="170"/>
      <c r="G805" s="172">
        <v>1550</v>
      </c>
      <c r="H805" s="98"/>
    </row>
    <row r="806" spans="2:8" ht="13.5">
      <c r="B806" s="11"/>
      <c r="C806" s="272" t="s">
        <v>215</v>
      </c>
      <c r="D806" s="170">
        <f>SUM(D804:D805)</f>
        <v>1550</v>
      </c>
      <c r="E806" s="170">
        <f>SUM(E804:E805)</f>
        <v>1550</v>
      </c>
      <c r="F806" s="170">
        <f>SUM(F804:F805)</f>
        <v>0</v>
      </c>
      <c r="G806" s="172">
        <f>SUM(G804:G805)</f>
        <v>1550</v>
      </c>
      <c r="H806" s="98"/>
    </row>
    <row r="807" spans="2:8" ht="13.5">
      <c r="B807" s="11"/>
      <c r="C807" s="272"/>
      <c r="D807" s="170"/>
      <c r="E807" s="170"/>
      <c r="F807" s="170"/>
      <c r="G807" s="172"/>
      <c r="H807" s="98"/>
    </row>
    <row r="808" spans="1:8" ht="13.5">
      <c r="A808" s="4">
        <v>1040206</v>
      </c>
      <c r="B808" s="11" t="s">
        <v>92</v>
      </c>
      <c r="C808" s="272" t="s">
        <v>213</v>
      </c>
      <c r="D808" s="170"/>
      <c r="E808" s="170"/>
      <c r="F808" s="170"/>
      <c r="G808" s="170"/>
      <c r="H808" s="98"/>
    </row>
    <row r="809" spans="2:7" ht="12.75">
      <c r="B809" s="11"/>
      <c r="C809" s="272" t="s">
        <v>214</v>
      </c>
      <c r="D809" s="170">
        <v>212.5</v>
      </c>
      <c r="E809" s="170">
        <v>212.5</v>
      </c>
      <c r="F809" s="170"/>
      <c r="G809" s="170">
        <v>212.5</v>
      </c>
    </row>
    <row r="810" spans="2:7" ht="12.75">
      <c r="B810" s="11"/>
      <c r="C810" s="272" t="s">
        <v>215</v>
      </c>
      <c r="D810" s="170">
        <f>SUM(D808:D809)</f>
        <v>212.5</v>
      </c>
      <c r="E810" s="170">
        <f>SUM(E808:E809)</f>
        <v>212.5</v>
      </c>
      <c r="F810" s="170">
        <f>SUM(F808:F809)</f>
        <v>0</v>
      </c>
      <c r="G810" s="170">
        <f>SUM(G808:G809)</f>
        <v>212.5</v>
      </c>
    </row>
    <row r="811" spans="2:7" ht="12.75">
      <c r="B811" s="11"/>
      <c r="C811" s="272"/>
      <c r="D811" s="170"/>
      <c r="E811" s="170"/>
      <c r="F811" s="170"/>
      <c r="G811" s="170"/>
    </row>
    <row r="812" spans="2:8" ht="13.5">
      <c r="B812" s="13" t="s">
        <v>89</v>
      </c>
      <c r="C812" s="272" t="s">
        <v>213</v>
      </c>
      <c r="D812" s="232">
        <f aca="true" t="shared" si="24" ref="D812:G814">SUM(D792+D796+D800+D804+D808)</f>
        <v>29665.04</v>
      </c>
      <c r="E812" s="232">
        <f t="shared" si="24"/>
        <v>27082.760000000002</v>
      </c>
      <c r="F812" s="232">
        <f t="shared" si="24"/>
        <v>0</v>
      </c>
      <c r="G812" s="232">
        <f t="shared" si="24"/>
        <v>27082.760000000002</v>
      </c>
      <c r="H812" s="46"/>
    </row>
    <row r="813" spans="2:8" ht="13.5">
      <c r="B813" s="13"/>
      <c r="C813" s="272" t="s">
        <v>214</v>
      </c>
      <c r="D813" s="232">
        <f t="shared" si="24"/>
        <v>47798.59</v>
      </c>
      <c r="E813" s="232">
        <f t="shared" si="24"/>
        <v>29300.67</v>
      </c>
      <c r="F813" s="232">
        <f t="shared" si="24"/>
        <v>15146.759999999998</v>
      </c>
      <c r="G813" s="232">
        <f t="shared" si="24"/>
        <v>44447.43</v>
      </c>
      <c r="H813" s="35"/>
    </row>
    <row r="814" spans="2:8" ht="13.5">
      <c r="B814" s="13"/>
      <c r="C814" s="272" t="s">
        <v>215</v>
      </c>
      <c r="D814" s="232">
        <f>SUM(D812+D813)</f>
        <v>77463.63</v>
      </c>
      <c r="E814" s="232">
        <f t="shared" si="24"/>
        <v>56383.43000000001</v>
      </c>
      <c r="F814" s="232">
        <f t="shared" si="24"/>
        <v>15146.759999999998</v>
      </c>
      <c r="G814" s="232">
        <f t="shared" si="24"/>
        <v>71530.19</v>
      </c>
      <c r="H814" s="35"/>
    </row>
    <row r="815" spans="2:8" ht="13.5">
      <c r="B815" s="13"/>
      <c r="C815" s="282"/>
      <c r="D815" s="232"/>
      <c r="E815" s="232"/>
      <c r="F815" s="232"/>
      <c r="G815" s="232"/>
      <c r="H815" s="35"/>
    </row>
    <row r="816" spans="4:8" ht="12.75">
      <c r="D816" s="170"/>
      <c r="E816" s="170"/>
      <c r="F816" s="170"/>
      <c r="G816" s="170"/>
      <c r="H816" s="35"/>
    </row>
    <row r="817" spans="2:7" ht="15.75">
      <c r="B817" s="20" t="s">
        <v>90</v>
      </c>
      <c r="C817" s="20"/>
      <c r="D817" s="170"/>
      <c r="E817" s="170"/>
      <c r="F817" s="170"/>
      <c r="G817" s="170"/>
    </row>
    <row r="818" spans="2:7" ht="15.75">
      <c r="B818" s="18" t="s">
        <v>123</v>
      </c>
      <c r="C818" s="18"/>
      <c r="D818" s="170"/>
      <c r="E818" s="170"/>
      <c r="F818" s="170"/>
      <c r="G818" s="170"/>
    </row>
    <row r="819" spans="4:7" ht="12.75">
      <c r="D819" s="170"/>
      <c r="E819" s="170"/>
      <c r="F819" s="170"/>
      <c r="G819" s="176"/>
    </row>
    <row r="820" spans="1:7" ht="12.75">
      <c r="A820" s="4">
        <v>1040302</v>
      </c>
      <c r="B820" s="11" t="s">
        <v>80</v>
      </c>
      <c r="C820" s="272" t="s">
        <v>213</v>
      </c>
      <c r="D820" s="170">
        <v>1017.28</v>
      </c>
      <c r="E820" s="170">
        <v>1017.28</v>
      </c>
      <c r="F820" s="170"/>
      <c r="G820" s="170">
        <v>1017.28</v>
      </c>
    </row>
    <row r="821" spans="2:7" ht="12.75">
      <c r="B821" s="11"/>
      <c r="C821" s="272" t="s">
        <v>214</v>
      </c>
      <c r="D821" s="170">
        <v>816</v>
      </c>
      <c r="E821" s="170">
        <v>416.7</v>
      </c>
      <c r="F821" s="170">
        <v>350</v>
      </c>
      <c r="G821" s="170">
        <v>766.7</v>
      </c>
    </row>
    <row r="822" spans="2:7" ht="12.75">
      <c r="B822" s="11"/>
      <c r="C822" s="272" t="s">
        <v>215</v>
      </c>
      <c r="D822" s="170">
        <f>SUM(D820:D821)</f>
        <v>1833.28</v>
      </c>
      <c r="E822" s="170">
        <f>SUM(E820:E821)</f>
        <v>1433.98</v>
      </c>
      <c r="F822" s="170">
        <f>SUM(F820:F821)</f>
        <v>350</v>
      </c>
      <c r="G822" s="170">
        <f>SUM(G820:G821)</f>
        <v>1783.98</v>
      </c>
    </row>
    <row r="823" spans="2:7" ht="12.75">
      <c r="B823" s="11"/>
      <c r="C823" s="272"/>
      <c r="D823" s="170"/>
      <c r="E823" s="170"/>
      <c r="F823" s="170"/>
      <c r="G823" s="170"/>
    </row>
    <row r="824" spans="1:7" ht="12.75">
      <c r="A824" s="4">
        <v>1040303</v>
      </c>
      <c r="B824" s="11" t="s">
        <v>81</v>
      </c>
      <c r="C824" s="272" t="s">
        <v>213</v>
      </c>
      <c r="D824" s="170">
        <v>6796.65</v>
      </c>
      <c r="E824" s="170">
        <v>6796.65</v>
      </c>
      <c r="F824" s="170"/>
      <c r="G824" s="170">
        <v>6796.65</v>
      </c>
    </row>
    <row r="825" spans="2:7" ht="12.75">
      <c r="B825" s="11"/>
      <c r="C825" s="272" t="s">
        <v>214</v>
      </c>
      <c r="D825" s="170">
        <v>38392.4</v>
      </c>
      <c r="E825" s="170">
        <v>27462.89</v>
      </c>
      <c r="F825" s="170">
        <v>7060.06</v>
      </c>
      <c r="G825" s="170">
        <v>34522.95</v>
      </c>
    </row>
    <row r="826" spans="2:7" ht="12.75">
      <c r="B826" s="11"/>
      <c r="C826" s="272" t="s">
        <v>215</v>
      </c>
      <c r="D826" s="170">
        <f>SUM(D824:D825)</f>
        <v>45189.05</v>
      </c>
      <c r="E826" s="170">
        <f>SUM(E824:E825)</f>
        <v>34259.54</v>
      </c>
      <c r="F826" s="170">
        <f>SUM(F824:F825)</f>
        <v>7060.06</v>
      </c>
      <c r="G826" s="170">
        <f>SUM(G824:G825)</f>
        <v>41319.6</v>
      </c>
    </row>
    <row r="827" spans="2:7" ht="12.75">
      <c r="B827" s="11"/>
      <c r="C827" s="272"/>
      <c r="D827" s="170"/>
      <c r="E827" s="170"/>
      <c r="F827" s="170"/>
      <c r="G827" s="170"/>
    </row>
    <row r="828" spans="1:7" ht="12.75">
      <c r="A828" s="4">
        <v>1040305</v>
      </c>
      <c r="B828" s="11" t="s">
        <v>87</v>
      </c>
      <c r="C828" s="272" t="s">
        <v>213</v>
      </c>
      <c r="D828" s="170"/>
      <c r="E828" s="170"/>
      <c r="F828" s="170"/>
      <c r="G828" s="170"/>
    </row>
    <row r="829" spans="2:8" ht="13.5">
      <c r="B829" s="11"/>
      <c r="C829" s="272" t="s">
        <v>214</v>
      </c>
      <c r="D829" s="170">
        <v>3456</v>
      </c>
      <c r="E829" s="170">
        <v>3456</v>
      </c>
      <c r="F829" s="170"/>
      <c r="G829" s="170">
        <v>3456</v>
      </c>
      <c r="H829" s="98"/>
    </row>
    <row r="830" spans="2:8" ht="13.5">
      <c r="B830" s="11"/>
      <c r="C830" s="272" t="s">
        <v>215</v>
      </c>
      <c r="D830" s="170">
        <f>SUM(D828:D829)</f>
        <v>3456</v>
      </c>
      <c r="E830" s="170">
        <f>SUM(E828:E829)</f>
        <v>3456</v>
      </c>
      <c r="F830" s="170">
        <f>SUM(F828:F829)</f>
        <v>0</v>
      </c>
      <c r="G830" s="170">
        <f>SUM(G828:G829)</f>
        <v>3456</v>
      </c>
      <c r="H830" s="98"/>
    </row>
    <row r="831" spans="2:8" ht="13.5">
      <c r="B831" s="11"/>
      <c r="C831" s="272"/>
      <c r="D831" s="170"/>
      <c r="E831" s="170"/>
      <c r="F831" s="170"/>
      <c r="G831" s="170"/>
      <c r="H831" s="98"/>
    </row>
    <row r="832" spans="1:8" ht="13.5">
      <c r="A832" s="4">
        <v>1040306</v>
      </c>
      <c r="B832" s="11" t="s">
        <v>92</v>
      </c>
      <c r="C832" s="272" t="s">
        <v>213</v>
      </c>
      <c r="D832" s="170"/>
      <c r="E832" s="170"/>
      <c r="F832" s="170"/>
      <c r="G832" s="170"/>
      <c r="H832" s="98"/>
    </row>
    <row r="833" spans="2:7" ht="12.75">
      <c r="B833" s="11"/>
      <c r="C833" s="272" t="s">
        <v>214</v>
      </c>
      <c r="D833" s="170">
        <v>2021.66</v>
      </c>
      <c r="E833" s="170">
        <v>2021.66</v>
      </c>
      <c r="F833" s="170"/>
      <c r="G833" s="170">
        <v>2021.66</v>
      </c>
    </row>
    <row r="834" spans="2:7" ht="12.75">
      <c r="B834" s="11"/>
      <c r="C834" s="272" t="s">
        <v>215</v>
      </c>
      <c r="D834" s="170">
        <f>SUM(D832:D833)</f>
        <v>2021.66</v>
      </c>
      <c r="E834" s="170">
        <f>SUM(E832:E833)</f>
        <v>2021.66</v>
      </c>
      <c r="F834" s="170">
        <f>SUM(F832:F833)</f>
        <v>0</v>
      </c>
      <c r="G834" s="170">
        <f>SUM(G832:G833)</f>
        <v>2021.66</v>
      </c>
    </row>
    <row r="835" spans="2:8" ht="12.75">
      <c r="B835" s="11"/>
      <c r="C835" s="272"/>
      <c r="D835" s="170"/>
      <c r="E835" s="170"/>
      <c r="F835" s="170"/>
      <c r="G835" s="170"/>
      <c r="H835" s="46"/>
    </row>
    <row r="836" spans="2:7" ht="13.5">
      <c r="B836" s="13" t="s">
        <v>93</v>
      </c>
      <c r="C836" s="272" t="s">
        <v>213</v>
      </c>
      <c r="D836" s="232">
        <f aca="true" t="shared" si="25" ref="D836:E838">SUM(D820+D824+D828+D832)</f>
        <v>7813.929999999999</v>
      </c>
      <c r="E836" s="232">
        <f t="shared" si="25"/>
        <v>7813.929999999999</v>
      </c>
      <c r="F836" s="232"/>
      <c r="G836" s="232">
        <f>SUM(G820+G824+G828+G832)</f>
        <v>7813.929999999999</v>
      </c>
    </row>
    <row r="837" spans="2:7" ht="13.5">
      <c r="B837" s="13"/>
      <c r="C837" s="272" t="s">
        <v>214</v>
      </c>
      <c r="D837" s="232">
        <f t="shared" si="25"/>
        <v>44686.060000000005</v>
      </c>
      <c r="E837" s="232">
        <f t="shared" si="25"/>
        <v>33357.25</v>
      </c>
      <c r="F837" s="232">
        <f>SUM(F821+F825+F829+F833)</f>
        <v>7410.06</v>
      </c>
      <c r="G837" s="232">
        <f>SUM(G821+G825+G829+G833)</f>
        <v>40767.31</v>
      </c>
    </row>
    <row r="838" spans="2:7" ht="13.5">
      <c r="B838" s="13"/>
      <c r="C838" s="272" t="s">
        <v>215</v>
      </c>
      <c r="D838" s="232">
        <f t="shared" si="25"/>
        <v>52499.990000000005</v>
      </c>
      <c r="E838" s="232">
        <f t="shared" si="25"/>
        <v>41171.18000000001</v>
      </c>
      <c r="F838" s="232">
        <f>SUM(F822+F826+F830+F834)</f>
        <v>7410.06</v>
      </c>
      <c r="G838" s="232">
        <f>SUM(G822+G826+G830+G834)</f>
        <v>48581.240000000005</v>
      </c>
    </row>
    <row r="839" spans="2:7" ht="13.5">
      <c r="B839" s="13"/>
      <c r="C839" s="282"/>
      <c r="D839" s="232"/>
      <c r="E839" s="232"/>
      <c r="F839" s="232"/>
      <c r="G839" s="232"/>
    </row>
    <row r="840" spans="4:7" ht="12.75">
      <c r="D840" s="170"/>
      <c r="E840" s="170"/>
      <c r="F840" s="170"/>
      <c r="G840" s="170"/>
    </row>
    <row r="841" spans="2:8" ht="12.75" customHeight="1">
      <c r="B841" s="20" t="s">
        <v>94</v>
      </c>
      <c r="C841" s="20"/>
      <c r="D841" s="170"/>
      <c r="E841" s="170"/>
      <c r="F841" s="170"/>
      <c r="G841" s="170"/>
      <c r="H841" s="98"/>
    </row>
    <row r="842" spans="2:8" ht="12.75" customHeight="1">
      <c r="B842" s="21" t="s">
        <v>124</v>
      </c>
      <c r="C842" s="21"/>
      <c r="D842" s="170"/>
      <c r="E842" s="170"/>
      <c r="F842" s="176"/>
      <c r="G842" s="176"/>
      <c r="H842" s="98"/>
    </row>
    <row r="843" spans="4:8" ht="12.75" customHeight="1">
      <c r="D843" s="170"/>
      <c r="E843" s="170"/>
      <c r="F843" s="170"/>
      <c r="G843" s="176"/>
      <c r="H843" s="98"/>
    </row>
    <row r="844" spans="1:7" ht="12.75">
      <c r="A844" s="4">
        <v>1040405</v>
      </c>
      <c r="B844" s="11" t="s">
        <v>87</v>
      </c>
      <c r="C844" s="272" t="s">
        <v>213</v>
      </c>
      <c r="D844" s="170">
        <v>1817</v>
      </c>
      <c r="E844" s="170">
        <v>1817</v>
      </c>
      <c r="F844" s="170"/>
      <c r="G844" s="170">
        <v>1817</v>
      </c>
    </row>
    <row r="845" spans="2:7" ht="12.75">
      <c r="B845" s="11"/>
      <c r="C845" s="272" t="s">
        <v>214</v>
      </c>
      <c r="D845" s="170">
        <v>4783</v>
      </c>
      <c r="E845" s="170">
        <v>1600</v>
      </c>
      <c r="F845" s="170">
        <v>3183</v>
      </c>
      <c r="G845" s="170">
        <v>4783</v>
      </c>
    </row>
    <row r="846" spans="2:7" ht="12.75">
      <c r="B846" s="11"/>
      <c r="C846" s="272" t="s">
        <v>215</v>
      </c>
      <c r="D846" s="170">
        <f>SUM(D844:D845)</f>
        <v>6600</v>
      </c>
      <c r="E846" s="170">
        <f>SUM(E844:E845)</f>
        <v>3417</v>
      </c>
      <c r="F846" s="170">
        <f>SUM(F844:F845)</f>
        <v>3183</v>
      </c>
      <c r="G846" s="170">
        <f>SUM(G844:G845)</f>
        <v>6600</v>
      </c>
    </row>
    <row r="847" spans="2:7" ht="12.75">
      <c r="B847" s="11"/>
      <c r="C847" s="272"/>
      <c r="D847" s="170"/>
      <c r="E847" s="170"/>
      <c r="F847" s="170"/>
      <c r="G847" s="170"/>
    </row>
    <row r="848" spans="2:7" ht="13.5">
      <c r="B848" s="13" t="s">
        <v>125</v>
      </c>
      <c r="C848" s="272" t="s">
        <v>213</v>
      </c>
      <c r="D848" s="232">
        <f>D844</f>
        <v>1817</v>
      </c>
      <c r="E848" s="232">
        <f>E844</f>
        <v>1817</v>
      </c>
      <c r="F848" s="232"/>
      <c r="G848" s="232">
        <f>G844</f>
        <v>1817</v>
      </c>
    </row>
    <row r="849" spans="2:7" ht="13.5">
      <c r="B849" s="13"/>
      <c r="C849" s="272" t="s">
        <v>214</v>
      </c>
      <c r="D849" s="232">
        <f aca="true" t="shared" si="26" ref="D849:G850">D845</f>
        <v>4783</v>
      </c>
      <c r="E849" s="232">
        <f t="shared" si="26"/>
        <v>1600</v>
      </c>
      <c r="F849" s="232">
        <f>(F845)</f>
        <v>3183</v>
      </c>
      <c r="G849" s="232">
        <f t="shared" si="26"/>
        <v>4783</v>
      </c>
    </row>
    <row r="850" spans="2:7" ht="13.5">
      <c r="B850" s="13"/>
      <c r="C850" s="272" t="s">
        <v>215</v>
      </c>
      <c r="D850" s="232">
        <f t="shared" si="26"/>
        <v>6600</v>
      </c>
      <c r="E850" s="232">
        <f t="shared" si="26"/>
        <v>3417</v>
      </c>
      <c r="F850" s="232">
        <f>SUM(F848:F849)</f>
        <v>3183</v>
      </c>
      <c r="G850" s="232">
        <f t="shared" si="26"/>
        <v>6600</v>
      </c>
    </row>
    <row r="851" spans="4:7" ht="12.75">
      <c r="D851" s="170"/>
      <c r="E851" s="170"/>
      <c r="F851" s="170"/>
      <c r="G851" s="176"/>
    </row>
    <row r="852" spans="2:7" ht="15.75">
      <c r="B852" s="20" t="s">
        <v>97</v>
      </c>
      <c r="C852" s="20"/>
      <c r="D852" s="170"/>
      <c r="E852" s="170"/>
      <c r="F852" s="176"/>
      <c r="G852" s="170"/>
    </row>
    <row r="853" spans="2:7" ht="15.75">
      <c r="B853" s="19" t="s">
        <v>126</v>
      </c>
      <c r="C853" s="18"/>
      <c r="D853" s="170"/>
      <c r="E853" s="170"/>
      <c r="F853" s="170"/>
      <c r="G853" s="176"/>
    </row>
    <row r="854" spans="2:7" ht="15.75">
      <c r="B854" s="19"/>
      <c r="C854" s="18"/>
      <c r="D854" s="170"/>
      <c r="E854" s="170"/>
      <c r="F854" s="170"/>
      <c r="G854" s="176"/>
    </row>
    <row r="855" spans="1:7" ht="12.75">
      <c r="A855" s="4">
        <v>1040502</v>
      </c>
      <c r="B855" s="11" t="s">
        <v>80</v>
      </c>
      <c r="C855" s="272" t="s">
        <v>213</v>
      </c>
      <c r="D855" s="170">
        <v>11006.75</v>
      </c>
      <c r="E855" s="170">
        <v>252</v>
      </c>
      <c r="F855" s="170">
        <v>3620.69</v>
      </c>
      <c r="G855" s="172">
        <v>3872.69</v>
      </c>
    </row>
    <row r="856" spans="2:7" ht="12.75">
      <c r="B856" s="11"/>
      <c r="C856" s="272" t="s">
        <v>214</v>
      </c>
      <c r="D856" s="170">
        <v>1684</v>
      </c>
      <c r="E856" s="170">
        <v>436.99</v>
      </c>
      <c r="F856" s="170">
        <v>1209.5</v>
      </c>
      <c r="G856" s="172">
        <v>1646.49</v>
      </c>
    </row>
    <row r="857" spans="2:7" ht="12.75">
      <c r="B857" s="11"/>
      <c r="C857" s="272" t="s">
        <v>215</v>
      </c>
      <c r="D857" s="170">
        <f>SUM(D855:D856)</f>
        <v>12690.75</v>
      </c>
      <c r="E857" s="170">
        <f>SUM(E855:E856)</f>
        <v>688.99</v>
      </c>
      <c r="F857" s="170">
        <f>SUM(F855:F856)</f>
        <v>4830.1900000000005</v>
      </c>
      <c r="G857" s="172">
        <f>SUM(G855:G856)</f>
        <v>5519.18</v>
      </c>
    </row>
    <row r="858" spans="2:7" ht="12.75">
      <c r="B858" s="11"/>
      <c r="C858" s="272"/>
      <c r="D858" s="170"/>
      <c r="E858" s="170"/>
      <c r="F858" s="170"/>
      <c r="G858" s="172"/>
    </row>
    <row r="859" spans="1:7" ht="12.75">
      <c r="A859" s="4">
        <v>1040503</v>
      </c>
      <c r="B859" s="11" t="s">
        <v>81</v>
      </c>
      <c r="C859" s="272" t="s">
        <v>213</v>
      </c>
      <c r="D859" s="170">
        <v>61505.06</v>
      </c>
      <c r="E859" s="170">
        <v>60988.6</v>
      </c>
      <c r="F859" s="170"/>
      <c r="G859" s="172">
        <v>60988.6</v>
      </c>
    </row>
    <row r="860" spans="2:7" ht="12.75">
      <c r="B860" s="11"/>
      <c r="C860" s="272" t="s">
        <v>214</v>
      </c>
      <c r="D860" s="170">
        <v>186315.93</v>
      </c>
      <c r="E860" s="170">
        <v>112872.24</v>
      </c>
      <c r="F860" s="170">
        <v>58865.05</v>
      </c>
      <c r="G860" s="172">
        <v>171737.29</v>
      </c>
    </row>
    <row r="861" spans="2:7" ht="12.75">
      <c r="B861" s="11"/>
      <c r="C861" s="272" t="s">
        <v>215</v>
      </c>
      <c r="D861" s="170">
        <f>SUM(D859:D860)</f>
        <v>247820.99</v>
      </c>
      <c r="E861" s="170">
        <f>SUM(E859:E860)</f>
        <v>173860.84</v>
      </c>
      <c r="F861" s="170">
        <f>SUM(F859:F860)</f>
        <v>58865.05</v>
      </c>
      <c r="G861" s="172">
        <f>SUM(G859:G860)</f>
        <v>232725.89</v>
      </c>
    </row>
    <row r="862" spans="2:7" ht="12.75">
      <c r="B862" s="11"/>
      <c r="C862" s="272"/>
      <c r="D862" s="170"/>
      <c r="E862" s="170"/>
      <c r="F862" s="170"/>
      <c r="G862" s="172"/>
    </row>
    <row r="863" spans="1:7" ht="12.75">
      <c r="A863" s="4">
        <v>1040505</v>
      </c>
      <c r="B863" s="11" t="s">
        <v>87</v>
      </c>
      <c r="C863" s="272" t="s">
        <v>213</v>
      </c>
      <c r="D863" s="170">
        <v>10217.79</v>
      </c>
      <c r="E863" s="170">
        <v>9997.79</v>
      </c>
      <c r="F863" s="170">
        <v>217</v>
      </c>
      <c r="G863" s="172">
        <v>10214.79</v>
      </c>
    </row>
    <row r="864" spans="2:7" ht="12.75">
      <c r="B864" s="11"/>
      <c r="C864" s="272" t="s">
        <v>214</v>
      </c>
      <c r="D864" s="170">
        <v>8600</v>
      </c>
      <c r="E864" s="170">
        <v>7125</v>
      </c>
      <c r="F864" s="170">
        <v>1225</v>
      </c>
      <c r="G864" s="172">
        <v>8350</v>
      </c>
    </row>
    <row r="865" spans="2:7" ht="12.75">
      <c r="B865" s="11"/>
      <c r="C865" s="272" t="s">
        <v>215</v>
      </c>
      <c r="D865" s="170">
        <f>SUM(D863:D864)</f>
        <v>18817.79</v>
      </c>
      <c r="E865" s="170">
        <f>SUM(E863:E864)</f>
        <v>17122.79</v>
      </c>
      <c r="F865" s="170">
        <f>SUM(F863:F864)</f>
        <v>1442</v>
      </c>
      <c r="G865" s="172">
        <f>SUM(G863:G864)</f>
        <v>18564.79</v>
      </c>
    </row>
    <row r="866" spans="2:7" ht="13.5" customHeight="1">
      <c r="B866" s="11"/>
      <c r="C866" s="272"/>
      <c r="D866" s="170"/>
      <c r="E866" s="170"/>
      <c r="F866" s="170"/>
      <c r="G866" s="172"/>
    </row>
    <row r="867" spans="1:7" ht="13.5" customHeight="1">
      <c r="A867" s="4">
        <v>1040506</v>
      </c>
      <c r="B867" s="11" t="s">
        <v>92</v>
      </c>
      <c r="C867" s="272" t="s">
        <v>213</v>
      </c>
      <c r="D867" s="170"/>
      <c r="E867" s="170"/>
      <c r="F867" s="170"/>
      <c r="G867" s="172"/>
    </row>
    <row r="868" spans="2:8" ht="13.5">
      <c r="B868" s="11"/>
      <c r="C868" s="272" t="s">
        <v>214</v>
      </c>
      <c r="D868" s="170">
        <v>315.88</v>
      </c>
      <c r="E868" s="171">
        <v>315.88</v>
      </c>
      <c r="F868" s="170"/>
      <c r="G868" s="172">
        <v>315.88</v>
      </c>
      <c r="H868" s="98"/>
    </row>
    <row r="869" spans="2:8" ht="13.5">
      <c r="B869" s="11"/>
      <c r="C869" s="272" t="s">
        <v>215</v>
      </c>
      <c r="D869" s="170">
        <f>SUM(D867:D868)</f>
        <v>315.88</v>
      </c>
      <c r="E869" s="171">
        <f>SUM(E867:E868)</f>
        <v>315.88</v>
      </c>
      <c r="F869" s="170">
        <f>SUM(F867:F868)</f>
        <v>0</v>
      </c>
      <c r="G869" s="172">
        <f>SUM(G867:G868)</f>
        <v>315.88</v>
      </c>
      <c r="H869" s="98"/>
    </row>
    <row r="870" spans="2:8" ht="13.5">
      <c r="B870" s="11"/>
      <c r="C870" s="272"/>
      <c r="D870" s="170"/>
      <c r="E870" s="171"/>
      <c r="F870" s="170"/>
      <c r="G870" s="172"/>
      <c r="H870" s="98"/>
    </row>
    <row r="871" spans="2:7" ht="15.75" customHeight="1">
      <c r="B871" s="13" t="s">
        <v>127</v>
      </c>
      <c r="C871" s="272" t="s">
        <v>213</v>
      </c>
      <c r="D871" s="232">
        <f aca="true" t="shared" si="27" ref="D871:G872">SUM(D855+D859+D863+D867)</f>
        <v>82729.6</v>
      </c>
      <c r="E871" s="232">
        <f t="shared" si="27"/>
        <v>71238.39</v>
      </c>
      <c r="F871" s="232">
        <f t="shared" si="27"/>
        <v>3837.69</v>
      </c>
      <c r="G871" s="232">
        <f t="shared" si="27"/>
        <v>75076.08</v>
      </c>
    </row>
    <row r="872" spans="2:7" ht="13.5">
      <c r="B872" s="13"/>
      <c r="C872" s="272" t="s">
        <v>214</v>
      </c>
      <c r="D872" s="232">
        <f t="shared" si="27"/>
        <v>196915.81</v>
      </c>
      <c r="E872" s="232">
        <f t="shared" si="27"/>
        <v>120750.11000000002</v>
      </c>
      <c r="F872" s="232">
        <f t="shared" si="27"/>
        <v>61299.55</v>
      </c>
      <c r="G872" s="232">
        <f t="shared" si="27"/>
        <v>182049.66</v>
      </c>
    </row>
    <row r="873" spans="2:7" ht="13.5">
      <c r="B873" s="13"/>
      <c r="C873" s="272" t="s">
        <v>215</v>
      </c>
      <c r="D873" s="232">
        <f>SUM(D871+D872)</f>
        <v>279645.41000000003</v>
      </c>
      <c r="E873" s="232">
        <f>SUM(E871+E872)</f>
        <v>191988.5</v>
      </c>
      <c r="F873" s="232">
        <f>SUM(F871+F872)</f>
        <v>65137.240000000005</v>
      </c>
      <c r="G873" s="232">
        <f>SUM(G871+G872)</f>
        <v>257125.74</v>
      </c>
    </row>
    <row r="874" spans="2:7" ht="13.5">
      <c r="B874" s="13"/>
      <c r="C874" s="282"/>
      <c r="D874" s="232"/>
      <c r="E874" s="234"/>
      <c r="F874" s="232"/>
      <c r="G874" s="232"/>
    </row>
    <row r="875" spans="2:7" ht="15.75">
      <c r="B875" s="14" t="s">
        <v>128</v>
      </c>
      <c r="C875" s="272" t="s">
        <v>213</v>
      </c>
      <c r="D875" s="233">
        <f aca="true" t="shared" si="28" ref="D875:G877">SUM(D784+D812+D836+D848+D871)</f>
        <v>122685.20000000001</v>
      </c>
      <c r="E875" s="233">
        <f t="shared" si="28"/>
        <v>108611.70999999999</v>
      </c>
      <c r="F875" s="233">
        <f t="shared" si="28"/>
        <v>3837.69</v>
      </c>
      <c r="G875" s="233">
        <f t="shared" si="28"/>
        <v>112449.4</v>
      </c>
    </row>
    <row r="876" spans="2:7" ht="15.75">
      <c r="B876" s="14"/>
      <c r="C876" s="272" t="s">
        <v>214</v>
      </c>
      <c r="D876" s="233">
        <f t="shared" si="28"/>
        <v>297309.5</v>
      </c>
      <c r="E876" s="233">
        <f t="shared" si="28"/>
        <v>187256.37</v>
      </c>
      <c r="F876" s="233">
        <f t="shared" si="28"/>
        <v>87804.65</v>
      </c>
      <c r="G876" s="233">
        <f t="shared" si="28"/>
        <v>275061.02</v>
      </c>
    </row>
    <row r="877" spans="2:7" ht="15.75">
      <c r="B877" s="14"/>
      <c r="C877" s="272" t="s">
        <v>215</v>
      </c>
      <c r="D877" s="233">
        <f t="shared" si="28"/>
        <v>419994.70000000007</v>
      </c>
      <c r="E877" s="233">
        <f t="shared" si="28"/>
        <v>295868.08</v>
      </c>
      <c r="F877" s="233">
        <f t="shared" si="28"/>
        <v>91642.34</v>
      </c>
      <c r="G877" s="233">
        <f t="shared" si="28"/>
        <v>387510.42</v>
      </c>
    </row>
    <row r="878" spans="4:7" ht="12.75">
      <c r="D878" s="170"/>
      <c r="E878" s="171"/>
      <c r="F878" s="170"/>
      <c r="G878" s="170"/>
    </row>
    <row r="879" spans="4:7" ht="12.75">
      <c r="D879" s="170"/>
      <c r="E879" s="171"/>
      <c r="F879" s="170"/>
      <c r="G879" s="170"/>
    </row>
    <row r="880" spans="2:7" ht="15.75">
      <c r="B880" s="12" t="s">
        <v>129</v>
      </c>
      <c r="C880" s="12"/>
      <c r="D880" s="170"/>
      <c r="E880" s="171"/>
      <c r="F880" s="170"/>
      <c r="G880" s="176"/>
    </row>
    <row r="881" spans="2:7" ht="15.75">
      <c r="B881" s="18" t="s">
        <v>130</v>
      </c>
      <c r="C881" s="18"/>
      <c r="D881" s="170"/>
      <c r="E881" s="171"/>
      <c r="F881" s="170"/>
      <c r="G881" s="176"/>
    </row>
    <row r="882" spans="2:7" ht="15.75">
      <c r="B882" s="18"/>
      <c r="C882" s="18"/>
      <c r="D882" s="170"/>
      <c r="E882" s="171"/>
      <c r="F882" s="170"/>
      <c r="G882" s="176"/>
    </row>
    <row r="883" spans="2:7" ht="15.75">
      <c r="B883" s="20" t="s">
        <v>78</v>
      </c>
      <c r="C883" s="18"/>
      <c r="D883" s="170"/>
      <c r="E883" s="171"/>
      <c r="F883" s="170"/>
      <c r="G883" s="176"/>
    </row>
    <row r="884" spans="2:7" ht="15.75">
      <c r="B884" s="18" t="s">
        <v>283</v>
      </c>
      <c r="C884" s="18"/>
      <c r="D884" s="170"/>
      <c r="E884" s="171"/>
      <c r="F884" s="170"/>
      <c r="G884" s="172"/>
    </row>
    <row r="885" spans="3:7" ht="15.75">
      <c r="C885" s="18"/>
      <c r="D885" s="170"/>
      <c r="E885" s="171"/>
      <c r="F885" s="170"/>
      <c r="G885" s="172"/>
    </row>
    <row r="886" spans="1:7" ht="12.75">
      <c r="A886" s="4">
        <v>1050105</v>
      </c>
      <c r="B886" s="11" t="s">
        <v>87</v>
      </c>
      <c r="C886" s="272" t="s">
        <v>213</v>
      </c>
      <c r="D886" s="170"/>
      <c r="E886" s="171"/>
      <c r="F886" s="170"/>
      <c r="G886" s="172"/>
    </row>
    <row r="887" spans="2:7" ht="12.75">
      <c r="B887" s="11"/>
      <c r="C887" s="272" t="s">
        <v>214</v>
      </c>
      <c r="D887" s="170">
        <v>6000</v>
      </c>
      <c r="E887" s="171"/>
      <c r="F887" s="170">
        <v>6000</v>
      </c>
      <c r="G887" s="172">
        <v>6000</v>
      </c>
    </row>
    <row r="888" spans="2:7" ht="12.75">
      <c r="B888" s="11"/>
      <c r="C888" s="272" t="s">
        <v>215</v>
      </c>
      <c r="D888" s="170">
        <f>SUM(D887)</f>
        <v>6000</v>
      </c>
      <c r="E888" s="170">
        <f>SUM(E887)</f>
        <v>0</v>
      </c>
      <c r="F888" s="170">
        <f>SUM(F887)</f>
        <v>6000</v>
      </c>
      <c r="G888" s="170">
        <f>SUM(G887)</f>
        <v>6000</v>
      </c>
    </row>
    <row r="889" spans="2:7" ht="15.75">
      <c r="B889" s="11"/>
      <c r="C889" s="18"/>
      <c r="D889" s="170"/>
      <c r="E889" s="171"/>
      <c r="F889" s="170"/>
      <c r="G889" s="172"/>
    </row>
    <row r="890" spans="2:7" ht="13.5">
      <c r="B890" s="13" t="s">
        <v>83</v>
      </c>
      <c r="C890" s="272" t="s">
        <v>213</v>
      </c>
      <c r="D890" s="232"/>
      <c r="E890" s="234"/>
      <c r="F890" s="232"/>
      <c r="G890" s="232"/>
    </row>
    <row r="891" spans="2:7" ht="13.5" customHeight="1">
      <c r="B891" s="11"/>
      <c r="C891" s="272" t="s">
        <v>214</v>
      </c>
      <c r="D891" s="232">
        <f>SUM(D887)</f>
        <v>6000</v>
      </c>
      <c r="E891" s="232">
        <f>SUM(E887)</f>
        <v>0</v>
      </c>
      <c r="F891" s="232">
        <f>SUM(F887)</f>
        <v>6000</v>
      </c>
      <c r="G891" s="232">
        <f>SUM(G887)</f>
        <v>6000</v>
      </c>
    </row>
    <row r="892" spans="2:7" ht="13.5">
      <c r="B892" s="11"/>
      <c r="C892" s="272" t="s">
        <v>215</v>
      </c>
      <c r="D892" s="232">
        <f>SUM(D890+D891)</f>
        <v>6000</v>
      </c>
      <c r="E892" s="232">
        <f>SUM(E890+E891)</f>
        <v>0</v>
      </c>
      <c r="F892" s="232">
        <f>SUM(F890+F891)</f>
        <v>6000</v>
      </c>
      <c r="G892" s="232">
        <f>SUM(G890+G891)</f>
        <v>6000</v>
      </c>
    </row>
    <row r="893" spans="4:8" ht="13.5">
      <c r="D893" s="170"/>
      <c r="E893" s="171"/>
      <c r="F893" s="170"/>
      <c r="G893" s="172"/>
      <c r="H893" s="98"/>
    </row>
    <row r="894" spans="2:8" ht="15.75">
      <c r="B894" s="20" t="s">
        <v>84</v>
      </c>
      <c r="C894" s="20"/>
      <c r="D894" s="170"/>
      <c r="E894" s="171"/>
      <c r="F894" s="170"/>
      <c r="G894" s="172"/>
      <c r="H894" s="98"/>
    </row>
    <row r="895" spans="2:8" ht="15.75">
      <c r="B895" s="18" t="s">
        <v>131</v>
      </c>
      <c r="C895" s="18"/>
      <c r="D895" s="170"/>
      <c r="E895" s="171"/>
      <c r="F895" s="170"/>
      <c r="G895" s="170"/>
      <c r="H895" s="98"/>
    </row>
    <row r="896" spans="2:8" ht="15.75">
      <c r="B896" s="18"/>
      <c r="C896" s="18"/>
      <c r="D896" s="170"/>
      <c r="E896" s="171"/>
      <c r="F896" s="170"/>
      <c r="G896" s="170"/>
      <c r="H896" s="98"/>
    </row>
    <row r="897" spans="1:8" ht="15.75">
      <c r="A897" s="4">
        <v>1050203</v>
      </c>
      <c r="B897" s="11" t="s">
        <v>81</v>
      </c>
      <c r="C897" s="272" t="s">
        <v>213</v>
      </c>
      <c r="D897" s="170">
        <v>2007.49</v>
      </c>
      <c r="E897" s="171">
        <v>2007.49</v>
      </c>
      <c r="F897" s="170"/>
      <c r="G897" s="170">
        <v>2007.49</v>
      </c>
      <c r="H897" s="128"/>
    </row>
    <row r="898" spans="2:7" ht="12.75">
      <c r="B898" s="11"/>
      <c r="C898" s="272" t="s">
        <v>214</v>
      </c>
      <c r="D898" s="170">
        <v>6615.31</v>
      </c>
      <c r="E898" s="171">
        <v>3217.91</v>
      </c>
      <c r="F898" s="170">
        <v>1310.56</v>
      </c>
      <c r="G898" s="170">
        <v>4528.47</v>
      </c>
    </row>
    <row r="899" spans="2:7" ht="12.75">
      <c r="B899" s="11"/>
      <c r="C899" s="272" t="s">
        <v>215</v>
      </c>
      <c r="D899" s="170">
        <f>SUM(D897:D898)</f>
        <v>8622.800000000001</v>
      </c>
      <c r="E899" s="171">
        <f>SUM(E897:E898)</f>
        <v>5225.4</v>
      </c>
      <c r="F899" s="170">
        <f>SUM(F897:F898)</f>
        <v>1310.56</v>
      </c>
      <c r="G899" s="170">
        <f>SUM(G897:G898)</f>
        <v>6535.96</v>
      </c>
    </row>
    <row r="900" spans="2:7" ht="12.75">
      <c r="B900" s="11"/>
      <c r="C900" s="272"/>
      <c r="D900" s="170"/>
      <c r="E900" s="171"/>
      <c r="F900" s="170"/>
      <c r="G900" s="170"/>
    </row>
    <row r="901" spans="1:7" ht="12.75">
      <c r="A901" s="4">
        <v>1050205</v>
      </c>
      <c r="B901" s="11" t="s">
        <v>87</v>
      </c>
      <c r="C901" s="272" t="s">
        <v>213</v>
      </c>
      <c r="D901" s="170">
        <v>1032.91</v>
      </c>
      <c r="E901" s="171">
        <v>1032.91</v>
      </c>
      <c r="F901" s="170"/>
      <c r="G901" s="170">
        <v>1032.91</v>
      </c>
    </row>
    <row r="902" spans="2:7" ht="12.75">
      <c r="B902" s="11"/>
      <c r="C902" s="272" t="s">
        <v>214</v>
      </c>
      <c r="D902" s="170">
        <v>10211.39</v>
      </c>
      <c r="E902" s="170">
        <v>9178.48</v>
      </c>
      <c r="F902" s="170">
        <v>1032.91</v>
      </c>
      <c r="G902" s="170">
        <v>10211.39</v>
      </c>
    </row>
    <row r="903" spans="2:7" ht="12.75">
      <c r="B903" s="11"/>
      <c r="C903" s="272" t="s">
        <v>215</v>
      </c>
      <c r="D903" s="170">
        <f>SUM(D901:D902)</f>
        <v>11244.3</v>
      </c>
      <c r="E903" s="170">
        <f>SUM(E901:E902)</f>
        <v>10211.39</v>
      </c>
      <c r="F903" s="170">
        <f>SUM(F901:F902)</f>
        <v>1032.91</v>
      </c>
      <c r="G903" s="170">
        <f>SUM(G901:G902)</f>
        <v>11244.3</v>
      </c>
    </row>
    <row r="904" spans="2:7" ht="12.75">
      <c r="B904" s="11"/>
      <c r="C904" s="272"/>
      <c r="D904" s="170"/>
      <c r="E904" s="170"/>
      <c r="F904" s="170"/>
      <c r="G904" s="170"/>
    </row>
    <row r="905" spans="1:7" ht="12.75">
      <c r="A905" s="22">
        <v>1050207</v>
      </c>
      <c r="B905" s="11" t="s">
        <v>82</v>
      </c>
      <c r="C905" s="272" t="s">
        <v>213</v>
      </c>
      <c r="D905" s="170"/>
      <c r="E905" s="170"/>
      <c r="F905" s="170"/>
      <c r="G905" s="170"/>
    </row>
    <row r="906" spans="2:7" ht="12.75">
      <c r="B906" s="11"/>
      <c r="C906" s="272" t="s">
        <v>214</v>
      </c>
      <c r="D906" s="170">
        <v>400</v>
      </c>
      <c r="E906" s="170"/>
      <c r="F906" s="170"/>
      <c r="G906" s="170"/>
    </row>
    <row r="907" spans="2:7" ht="12.75">
      <c r="B907" s="11"/>
      <c r="C907" s="272" t="s">
        <v>215</v>
      </c>
      <c r="D907" s="170">
        <f>SUM(D905:D906)</f>
        <v>400</v>
      </c>
      <c r="E907" s="170">
        <f>SUM(E905:E906)</f>
        <v>0</v>
      </c>
      <c r="F907" s="170">
        <f>SUM(F905:F906)</f>
        <v>0</v>
      </c>
      <c r="G907" s="170">
        <f>SUM(G905:G906)</f>
        <v>0</v>
      </c>
    </row>
    <row r="908" spans="2:7" ht="12.75">
      <c r="B908" s="11"/>
      <c r="C908" s="272"/>
      <c r="D908" s="170"/>
      <c r="E908" s="170"/>
      <c r="F908" s="170"/>
      <c r="G908" s="170"/>
    </row>
    <row r="909" spans="2:7" ht="13.5">
      <c r="B909" s="13" t="s">
        <v>89</v>
      </c>
      <c r="C909" s="272" t="s">
        <v>213</v>
      </c>
      <c r="D909" s="232">
        <f>SUM(D897+D901+D905)</f>
        <v>3040.4</v>
      </c>
      <c r="E909" s="232">
        <f>SUM(E897+E901+E905)</f>
        <v>3040.4</v>
      </c>
      <c r="F909" s="232"/>
      <c r="G909" s="232">
        <f>SUM(G897+G901+G905)</f>
        <v>3040.4</v>
      </c>
    </row>
    <row r="910" spans="2:7" ht="13.5">
      <c r="B910" s="13"/>
      <c r="C910" s="272" t="s">
        <v>214</v>
      </c>
      <c r="D910" s="232">
        <f>SUM(D898+D902+D906)</f>
        <v>17226.7</v>
      </c>
      <c r="E910" s="232">
        <f>E906+E902+E898</f>
        <v>12396.39</v>
      </c>
      <c r="F910" s="232">
        <f>SUM(F898+F902+F906)</f>
        <v>2343.4700000000003</v>
      </c>
      <c r="G910" s="232">
        <f>SUM(+G898+G902+G906)</f>
        <v>14739.86</v>
      </c>
    </row>
    <row r="911" spans="2:7" ht="13.5">
      <c r="B911" s="13"/>
      <c r="C911" s="272" t="s">
        <v>215</v>
      </c>
      <c r="D911" s="232">
        <f>SUM(D899+D903+D907)</f>
        <v>20267.1</v>
      </c>
      <c r="E911" s="232">
        <f>SUM(E899+E903+E907)</f>
        <v>15436.789999999999</v>
      </c>
      <c r="F911" s="232">
        <f>SUM(F899+F903+F907)</f>
        <v>2343.4700000000003</v>
      </c>
      <c r="G911" s="232">
        <f>SUM(G899+G903+G907)</f>
        <v>17780.26</v>
      </c>
    </row>
    <row r="912" spans="2:7" ht="13.5">
      <c r="B912" s="13"/>
      <c r="C912" s="272"/>
      <c r="D912" s="232"/>
      <c r="E912" s="234"/>
      <c r="F912" s="232"/>
      <c r="G912" s="232"/>
    </row>
    <row r="913" spans="2:7" ht="15.75">
      <c r="B913" s="14" t="s">
        <v>132</v>
      </c>
      <c r="C913" s="272" t="s">
        <v>213</v>
      </c>
      <c r="D913" s="233">
        <f>SUM(D909)</f>
        <v>3040.4</v>
      </c>
      <c r="E913" s="233">
        <f>SUM(E909)</f>
        <v>3040.4</v>
      </c>
      <c r="F913" s="233"/>
      <c r="G913" s="233">
        <f>SUM(G909)</f>
        <v>3040.4</v>
      </c>
    </row>
    <row r="914" spans="2:7" ht="15.75">
      <c r="B914" s="14"/>
      <c r="C914" s="272" t="s">
        <v>214</v>
      </c>
      <c r="D914" s="233">
        <f>D910+D891</f>
        <v>23226.7</v>
      </c>
      <c r="E914" s="233">
        <f>E910+E891</f>
        <v>12396.39</v>
      </c>
      <c r="F914" s="233">
        <f>SUM(F910+F891)</f>
        <v>8343.470000000001</v>
      </c>
      <c r="G914" s="233">
        <f>SUM(G910+G891)</f>
        <v>20739.86</v>
      </c>
    </row>
    <row r="915" spans="2:7" ht="15.75">
      <c r="B915" s="14"/>
      <c r="C915" s="272" t="s">
        <v>215</v>
      </c>
      <c r="D915" s="233">
        <f>SUM(D913:D914)</f>
        <v>26267.100000000002</v>
      </c>
      <c r="E915" s="233">
        <f>SUM(E913:E914)</f>
        <v>15436.789999999999</v>
      </c>
      <c r="F915" s="233">
        <f>SUM(F913:F914)</f>
        <v>8343.470000000001</v>
      </c>
      <c r="G915" s="233">
        <f>SUM(G913:G914)</f>
        <v>23780.260000000002</v>
      </c>
    </row>
    <row r="917" spans="4:7" ht="12.75">
      <c r="D917" s="170"/>
      <c r="E917" s="171"/>
      <c r="F917" s="170"/>
      <c r="G917" s="176"/>
    </row>
    <row r="918" spans="2:8" ht="15.75">
      <c r="B918" s="12" t="s">
        <v>133</v>
      </c>
      <c r="C918" s="12"/>
      <c r="D918" s="170"/>
      <c r="E918" s="171"/>
      <c r="F918" s="170"/>
      <c r="G918" s="170"/>
      <c r="H918" s="98"/>
    </row>
    <row r="919" spans="2:8" ht="15.75">
      <c r="B919" s="18" t="s">
        <v>134</v>
      </c>
      <c r="C919" s="18"/>
      <c r="D919" s="170"/>
      <c r="E919" s="171"/>
      <c r="F919" s="170"/>
      <c r="G919" s="170"/>
      <c r="H919" s="98"/>
    </row>
    <row r="920" spans="4:8" ht="13.5">
      <c r="D920" s="170"/>
      <c r="E920" s="171"/>
      <c r="F920" s="170"/>
      <c r="G920" s="176"/>
      <c r="H920" s="98"/>
    </row>
    <row r="921" spans="2:7" ht="15.75">
      <c r="B921" s="20" t="s">
        <v>78</v>
      </c>
      <c r="C921" s="20"/>
      <c r="D921" s="170"/>
      <c r="E921" s="171"/>
      <c r="F921" s="170"/>
      <c r="G921" s="176"/>
    </row>
    <row r="922" spans="2:7" ht="15.75">
      <c r="B922" s="18" t="s">
        <v>135</v>
      </c>
      <c r="C922" s="18"/>
      <c r="D922" s="170"/>
      <c r="E922" s="171"/>
      <c r="F922" s="170"/>
      <c r="G922" s="170"/>
    </row>
    <row r="923" spans="4:7" ht="12.75">
      <c r="D923" s="170"/>
      <c r="E923" s="171"/>
      <c r="F923" s="170"/>
      <c r="G923" s="170"/>
    </row>
    <row r="924" spans="1:7" ht="12.75">
      <c r="A924" s="4">
        <v>1060103</v>
      </c>
      <c r="B924" s="11" t="s">
        <v>81</v>
      </c>
      <c r="C924" s="272" t="s">
        <v>213</v>
      </c>
      <c r="D924" s="170"/>
      <c r="E924" s="171"/>
      <c r="F924" s="170"/>
      <c r="G924" s="172"/>
    </row>
    <row r="925" spans="2:7" ht="12.75">
      <c r="B925" s="11"/>
      <c r="C925" s="272" t="s">
        <v>214</v>
      </c>
      <c r="D925" s="170">
        <v>347.29</v>
      </c>
      <c r="E925" s="171">
        <v>347.29</v>
      </c>
      <c r="F925" s="171"/>
      <c r="G925" s="171">
        <v>347.29</v>
      </c>
    </row>
    <row r="926" spans="2:7" ht="12.75">
      <c r="B926" s="11"/>
      <c r="C926" s="272" t="s">
        <v>215</v>
      </c>
      <c r="D926" s="170">
        <f>SUM(D924:D925)</f>
        <v>347.29</v>
      </c>
      <c r="E926" s="171">
        <f>SUM(E924:E925)</f>
        <v>347.29</v>
      </c>
      <c r="F926" s="171">
        <f>SUM(F924:F925)</f>
        <v>0</v>
      </c>
      <c r="G926" s="171">
        <f>SUM(G924:G925)</f>
        <v>347.29</v>
      </c>
    </row>
    <row r="927" spans="2:7" ht="12.75">
      <c r="B927" s="11"/>
      <c r="C927" s="272"/>
      <c r="D927" s="170"/>
      <c r="E927" s="171"/>
      <c r="F927" s="171"/>
      <c r="G927" s="171"/>
    </row>
    <row r="928" spans="1:7" ht="12.75">
      <c r="A928" s="4">
        <v>1060106</v>
      </c>
      <c r="B928" s="11" t="s">
        <v>136</v>
      </c>
      <c r="C928" s="272" t="s">
        <v>213</v>
      </c>
      <c r="D928" s="170"/>
      <c r="E928" s="171"/>
      <c r="F928" s="170"/>
      <c r="G928" s="170"/>
    </row>
    <row r="929" spans="2:7" ht="12.75">
      <c r="B929" s="11"/>
      <c r="C929" s="272" t="s">
        <v>214</v>
      </c>
      <c r="D929" s="170">
        <v>10671.41</v>
      </c>
      <c r="E929" s="171">
        <v>10671.41</v>
      </c>
      <c r="F929" s="171"/>
      <c r="G929" s="171">
        <v>10671.41</v>
      </c>
    </row>
    <row r="930" spans="2:7" ht="12.75">
      <c r="B930" s="11"/>
      <c r="C930" s="272" t="s">
        <v>215</v>
      </c>
      <c r="D930" s="170">
        <f>SUM(D928:D929)</f>
        <v>10671.41</v>
      </c>
      <c r="E930" s="171">
        <f>SUM(E928:E929)</f>
        <v>10671.41</v>
      </c>
      <c r="F930" s="171">
        <f>SUM(F928:F929)</f>
        <v>0</v>
      </c>
      <c r="G930" s="171">
        <f>SUM(G928:G929)</f>
        <v>10671.41</v>
      </c>
    </row>
    <row r="931" spans="2:7" ht="12.75">
      <c r="B931" s="11"/>
      <c r="C931" s="272"/>
      <c r="D931" s="170"/>
      <c r="E931" s="171"/>
      <c r="F931" s="171"/>
      <c r="G931" s="171"/>
    </row>
    <row r="932" spans="2:7" ht="13.5">
      <c r="B932" s="13" t="s">
        <v>83</v>
      </c>
      <c r="C932" s="272" t="s">
        <v>213</v>
      </c>
      <c r="D932" s="232"/>
      <c r="E932" s="232"/>
      <c r="F932" s="232">
        <f>SUM(F924+F928)</f>
        <v>0</v>
      </c>
      <c r="G932" s="232"/>
    </row>
    <row r="933" spans="2:7" ht="13.5">
      <c r="B933" s="13"/>
      <c r="C933" s="272" t="s">
        <v>214</v>
      </c>
      <c r="D933" s="232">
        <f>SUM(D925+D929)</f>
        <v>11018.7</v>
      </c>
      <c r="E933" s="232">
        <f>SUM(E925+E929)</f>
        <v>11018.7</v>
      </c>
      <c r="F933" s="232">
        <f>SUM(F925+F929)</f>
        <v>0</v>
      </c>
      <c r="G933" s="232">
        <f>SUM(G925+G929)</f>
        <v>11018.7</v>
      </c>
    </row>
    <row r="934" spans="2:7" ht="13.5">
      <c r="B934" s="13"/>
      <c r="C934" s="272" t="s">
        <v>215</v>
      </c>
      <c r="D934" s="232">
        <f>SUM(D926+D930)</f>
        <v>11018.7</v>
      </c>
      <c r="E934" s="232">
        <f>SUM(E926+E930)</f>
        <v>11018.7</v>
      </c>
      <c r="F934" s="232">
        <f>SUM(F932:F933)</f>
        <v>0</v>
      </c>
      <c r="G934" s="232">
        <f>SUM(G926+G930)</f>
        <v>11018.7</v>
      </c>
    </row>
    <row r="935" spans="4:7" ht="12.75">
      <c r="D935" s="170"/>
      <c r="E935" s="171"/>
      <c r="F935" s="170"/>
      <c r="G935" s="176"/>
    </row>
    <row r="936" spans="2:7" ht="15.75">
      <c r="B936" s="20" t="s">
        <v>84</v>
      </c>
      <c r="C936" s="20"/>
      <c r="D936" s="170"/>
      <c r="E936" s="171"/>
      <c r="F936" s="170"/>
      <c r="G936" s="176"/>
    </row>
    <row r="937" spans="2:7" ht="15.75">
      <c r="B937" s="18" t="s">
        <v>137</v>
      </c>
      <c r="C937" s="18"/>
      <c r="D937" s="170"/>
      <c r="E937" s="171"/>
      <c r="F937" s="170"/>
      <c r="G937" s="170"/>
    </row>
    <row r="938" spans="4:7" ht="12.75">
      <c r="D938" s="170"/>
      <c r="E938" s="171"/>
      <c r="F938" s="170"/>
      <c r="G938" s="170"/>
    </row>
    <row r="939" spans="1:7" ht="12.75">
      <c r="A939" s="4">
        <v>1060202</v>
      </c>
      <c r="B939" s="11" t="s">
        <v>80</v>
      </c>
      <c r="C939" s="272" t="s">
        <v>213</v>
      </c>
      <c r="D939" s="170">
        <v>1978.49</v>
      </c>
      <c r="E939" s="235">
        <v>1978.46</v>
      </c>
      <c r="F939" s="236"/>
      <c r="G939" s="170">
        <v>1978.46</v>
      </c>
    </row>
    <row r="940" spans="2:7" ht="12.75">
      <c r="B940" s="11"/>
      <c r="C940" s="272" t="s">
        <v>214</v>
      </c>
      <c r="D940" s="236">
        <v>107.53</v>
      </c>
      <c r="E940" s="235"/>
      <c r="F940" s="236">
        <v>21.72</v>
      </c>
      <c r="G940" s="236">
        <v>21.72</v>
      </c>
    </row>
    <row r="941" spans="1:8" ht="13.5">
      <c r="A941" s="51"/>
      <c r="B941" s="11"/>
      <c r="C941" s="272" t="s">
        <v>215</v>
      </c>
      <c r="D941" s="236">
        <f>SUM(D939+D940)</f>
        <v>2086.02</v>
      </c>
      <c r="E941" s="235">
        <f>SUM(E939+E940)</f>
        <v>1978.46</v>
      </c>
      <c r="F941" s="236">
        <f>SUM(F939+F940)</f>
        <v>21.72</v>
      </c>
      <c r="G941" s="236">
        <f>SUM(G939+G940)</f>
        <v>2000.18</v>
      </c>
      <c r="H941" s="98"/>
    </row>
    <row r="942" spans="1:8" ht="13.5">
      <c r="A942" s="51"/>
      <c r="B942" s="11"/>
      <c r="C942" s="272"/>
      <c r="D942" s="236"/>
      <c r="E942" s="235"/>
      <c r="F942" s="236"/>
      <c r="G942" s="236"/>
      <c r="H942" s="98"/>
    </row>
    <row r="943" spans="1:8" ht="13.5">
      <c r="A943" s="4">
        <v>1060203</v>
      </c>
      <c r="B943" s="11" t="s">
        <v>81</v>
      </c>
      <c r="C943" s="272" t="s">
        <v>213</v>
      </c>
      <c r="D943" s="237">
        <v>9105.69</v>
      </c>
      <c r="E943" s="237">
        <v>8589.88</v>
      </c>
      <c r="F943" s="237">
        <v>515.81</v>
      </c>
      <c r="G943" s="237">
        <v>9105.69</v>
      </c>
      <c r="H943" s="98"/>
    </row>
    <row r="944" spans="2:7" ht="12.75">
      <c r="B944" s="11"/>
      <c r="C944" s="272" t="s">
        <v>214</v>
      </c>
      <c r="D944" s="237">
        <v>23756.99</v>
      </c>
      <c r="E944" s="237">
        <v>17476.47</v>
      </c>
      <c r="F944" s="237">
        <v>3180.65</v>
      </c>
      <c r="G944" s="237">
        <v>20657.12</v>
      </c>
    </row>
    <row r="945" spans="1:7" ht="12.75">
      <c r="A945" s="51"/>
      <c r="B945" s="11"/>
      <c r="C945" s="272" t="s">
        <v>215</v>
      </c>
      <c r="D945" s="237">
        <f>SUM(D943:D944)</f>
        <v>32862.68</v>
      </c>
      <c r="E945" s="237">
        <f>SUM(E943:E944)</f>
        <v>26066.35</v>
      </c>
      <c r="F945" s="237">
        <f>SUM(F943:F944)</f>
        <v>3696.46</v>
      </c>
      <c r="G945" s="237">
        <f>SUM(G943:G944)</f>
        <v>29762.809999999998</v>
      </c>
    </row>
    <row r="946" spans="1:7" ht="12.75">
      <c r="A946" s="51"/>
      <c r="B946" s="11"/>
      <c r="C946" s="272"/>
      <c r="D946" s="237"/>
      <c r="E946" s="237"/>
      <c r="F946" s="237"/>
      <c r="G946" s="237"/>
    </row>
    <row r="947" spans="1:7" ht="12.75">
      <c r="A947" s="4">
        <v>1060205</v>
      </c>
      <c r="B947" s="11" t="s">
        <v>87</v>
      </c>
      <c r="C947" s="272" t="s">
        <v>213</v>
      </c>
      <c r="D947" s="237">
        <v>17400</v>
      </c>
      <c r="E947" s="237">
        <v>17400</v>
      </c>
      <c r="F947" s="237"/>
      <c r="G947" s="184">
        <v>17400</v>
      </c>
    </row>
    <row r="948" spans="1:7" ht="12.75">
      <c r="A948" s="51"/>
      <c r="B948" s="11"/>
      <c r="C948" s="272" t="s">
        <v>214</v>
      </c>
      <c r="D948" s="237">
        <v>19000</v>
      </c>
      <c r="E948" s="237">
        <v>8700</v>
      </c>
      <c r="F948" s="237">
        <v>10300</v>
      </c>
      <c r="G948" s="237">
        <v>19000</v>
      </c>
    </row>
    <row r="949" spans="1:7" ht="12.75">
      <c r="A949" s="51"/>
      <c r="B949" s="11"/>
      <c r="C949" s="272" t="s">
        <v>215</v>
      </c>
      <c r="D949" s="237">
        <f>SUM(D947:D948)</f>
        <v>36400</v>
      </c>
      <c r="E949" s="237">
        <f>SUM(E947:E948)</f>
        <v>26100</v>
      </c>
      <c r="F949" s="237">
        <f>SUM(F948)</f>
        <v>10300</v>
      </c>
      <c r="G949" s="237">
        <f>SUM(G947:G948)</f>
        <v>36400</v>
      </c>
    </row>
    <row r="950" spans="1:7" ht="12.75">
      <c r="A950" s="51"/>
      <c r="B950" s="11"/>
      <c r="C950" s="272"/>
      <c r="D950" s="237"/>
      <c r="E950" s="237"/>
      <c r="F950" s="237"/>
      <c r="G950" s="237"/>
    </row>
    <row r="951" spans="1:7" ht="12.75">
      <c r="A951" s="4">
        <v>1060206</v>
      </c>
      <c r="B951" s="11" t="s">
        <v>92</v>
      </c>
      <c r="C951" s="272" t="s">
        <v>213</v>
      </c>
      <c r="D951" s="237"/>
      <c r="E951" s="237"/>
      <c r="F951" s="237"/>
      <c r="G951" s="237"/>
    </row>
    <row r="952" spans="1:7" ht="12.75">
      <c r="A952" s="51"/>
      <c r="B952" s="11"/>
      <c r="C952" s="272" t="s">
        <v>214</v>
      </c>
      <c r="D952" s="237">
        <v>21539.18</v>
      </c>
      <c r="E952" s="237">
        <v>21539.18</v>
      </c>
      <c r="F952" s="237"/>
      <c r="G952" s="237">
        <v>21539.18</v>
      </c>
    </row>
    <row r="953" spans="1:7" ht="12.75">
      <c r="A953" s="51"/>
      <c r="B953" s="11"/>
      <c r="C953" s="272" t="s">
        <v>215</v>
      </c>
      <c r="D953" s="237">
        <f>SUM(D951+D952)</f>
        <v>21539.18</v>
      </c>
      <c r="E953" s="237">
        <f>SUM(E951:E952)</f>
        <v>21539.18</v>
      </c>
      <c r="F953" s="184">
        <f>SUM(F951:F952)</f>
        <v>0</v>
      </c>
      <c r="G953" s="237">
        <f>SUM(G951:G952)</f>
        <v>21539.18</v>
      </c>
    </row>
    <row r="954" spans="2:7" ht="12.75">
      <c r="B954" s="11"/>
      <c r="C954" s="272"/>
      <c r="D954" s="237"/>
      <c r="E954" s="237"/>
      <c r="F954" s="184"/>
      <c r="G954" s="237"/>
    </row>
    <row r="955" spans="1:7" ht="12.75">
      <c r="A955" s="51">
        <v>1060207</v>
      </c>
      <c r="B955" s="11" t="s">
        <v>82</v>
      </c>
      <c r="C955" s="272" t="s">
        <v>213</v>
      </c>
      <c r="D955" s="237"/>
      <c r="E955" s="237"/>
      <c r="F955" s="184"/>
      <c r="G955" s="237"/>
    </row>
    <row r="956" spans="2:8" ht="15.75">
      <c r="B956" s="11"/>
      <c r="C956" s="272" t="s">
        <v>214</v>
      </c>
      <c r="D956" s="237">
        <v>26.5</v>
      </c>
      <c r="E956" s="237">
        <v>26.5</v>
      </c>
      <c r="F956" s="184"/>
      <c r="G956" s="237">
        <v>26.5</v>
      </c>
      <c r="H956" s="128"/>
    </row>
    <row r="957" spans="2:8" ht="15.75">
      <c r="B957" s="11"/>
      <c r="C957" s="272" t="s">
        <v>215</v>
      </c>
      <c r="D957" s="237">
        <f>SUM(D955:D956)</f>
        <v>26.5</v>
      </c>
      <c r="E957" s="237">
        <v>26.5</v>
      </c>
      <c r="F957" s="184">
        <f>SUM(F955:F956)</f>
        <v>0</v>
      </c>
      <c r="G957" s="237">
        <f>SUM(G955:G956)</f>
        <v>26.5</v>
      </c>
      <c r="H957" s="128"/>
    </row>
    <row r="958" spans="2:8" ht="15.75">
      <c r="B958" s="11"/>
      <c r="C958" s="272"/>
      <c r="D958" s="237"/>
      <c r="E958" s="237"/>
      <c r="F958" s="184"/>
      <c r="G958" s="237"/>
      <c r="H958" s="128"/>
    </row>
    <row r="959" spans="2:7" ht="13.5">
      <c r="B959" s="13" t="s">
        <v>89</v>
      </c>
      <c r="C959" s="272" t="s">
        <v>213</v>
      </c>
      <c r="D959" s="238">
        <f aca="true" t="shared" si="29" ref="D959:E961">SUM(D939+D943+D947+D951+D955)</f>
        <v>28484.18</v>
      </c>
      <c r="E959" s="238">
        <f t="shared" si="29"/>
        <v>27968.34</v>
      </c>
      <c r="F959" s="238">
        <f>F947+F943+F939+F951+F955</f>
        <v>515.81</v>
      </c>
      <c r="G959" s="238">
        <f>G947+G943+G939+G951+G955</f>
        <v>28484.15</v>
      </c>
    </row>
    <row r="960" spans="2:7" ht="13.5">
      <c r="B960" s="13"/>
      <c r="C960" s="272" t="s">
        <v>214</v>
      </c>
      <c r="D960" s="238">
        <f t="shared" si="29"/>
        <v>64430.200000000004</v>
      </c>
      <c r="E960" s="238">
        <f t="shared" si="29"/>
        <v>47742.15</v>
      </c>
      <c r="F960" s="238">
        <f>SUM(F940+F944+F948+F952+F956)</f>
        <v>13502.369999999999</v>
      </c>
      <c r="G960" s="238">
        <f>SUM(G940+G944+G948+G952+G956)</f>
        <v>61244.52</v>
      </c>
    </row>
    <row r="961" spans="2:7" ht="13.5">
      <c r="B961" s="13"/>
      <c r="C961" s="272" t="s">
        <v>215</v>
      </c>
      <c r="D961" s="238">
        <f t="shared" si="29"/>
        <v>92914.38</v>
      </c>
      <c r="E961" s="238">
        <f t="shared" si="29"/>
        <v>75710.48999999999</v>
      </c>
      <c r="F961" s="238">
        <f>SUM(F941+F945+F949+F953+F957)</f>
        <v>14018.18</v>
      </c>
      <c r="G961" s="238">
        <f>SUM(G941+G945+G949+G953+G957)</f>
        <v>89728.66999999998</v>
      </c>
    </row>
    <row r="962" spans="4:7" ht="12.75">
      <c r="D962" s="170"/>
      <c r="E962" s="170"/>
      <c r="F962" s="170"/>
      <c r="G962" s="170"/>
    </row>
    <row r="963" spans="2:7" ht="15.75">
      <c r="B963" s="20" t="s">
        <v>90</v>
      </c>
      <c r="C963" s="20"/>
      <c r="D963" s="170"/>
      <c r="E963" s="170"/>
      <c r="F963" s="170"/>
      <c r="G963" s="170"/>
    </row>
    <row r="964" spans="2:7" ht="15.75">
      <c r="B964" s="18" t="s">
        <v>138</v>
      </c>
      <c r="C964" s="18"/>
      <c r="D964" s="170"/>
      <c r="E964" s="170"/>
      <c r="F964" s="170"/>
      <c r="G964" s="170"/>
    </row>
    <row r="965" spans="2:7" ht="15.75">
      <c r="B965" s="18"/>
      <c r="C965" s="18"/>
      <c r="D965" s="170"/>
      <c r="E965" s="170"/>
      <c r="F965" s="170"/>
      <c r="G965" s="170"/>
    </row>
    <row r="966" spans="1:7" ht="12.75">
      <c r="A966" s="4">
        <v>1030302</v>
      </c>
      <c r="B966" s="11" t="s">
        <v>284</v>
      </c>
      <c r="C966" s="272" t="s">
        <v>213</v>
      </c>
      <c r="D966" s="170">
        <v>547.07</v>
      </c>
      <c r="E966" s="170">
        <v>123.78</v>
      </c>
      <c r="F966" s="170"/>
      <c r="G966" s="170">
        <v>123.78</v>
      </c>
    </row>
    <row r="967" spans="2:7" ht="15.75">
      <c r="B967" s="18"/>
      <c r="C967" s="272" t="s">
        <v>214</v>
      </c>
      <c r="D967" s="170">
        <v>7882</v>
      </c>
      <c r="E967" s="170">
        <v>5442</v>
      </c>
      <c r="F967" s="170">
        <v>1324.4</v>
      </c>
      <c r="G967" s="170">
        <v>6766.4</v>
      </c>
    </row>
    <row r="968" spans="2:7" ht="15.75">
      <c r="B968" s="18"/>
      <c r="C968" s="272" t="s">
        <v>215</v>
      </c>
      <c r="D968" s="170">
        <f>SUM(D966:D967)</f>
        <v>8429.07</v>
      </c>
      <c r="E968" s="170">
        <f>SUM(E966:E967)</f>
        <v>5565.78</v>
      </c>
      <c r="F968" s="170">
        <f>SUM(F966:F967)</f>
        <v>1324.4</v>
      </c>
      <c r="G968" s="170">
        <f>SUM(G966:G967)</f>
        <v>6890.179999999999</v>
      </c>
    </row>
    <row r="969" spans="4:7" ht="12.75">
      <c r="D969" s="170"/>
      <c r="E969" s="170"/>
      <c r="F969" s="170"/>
      <c r="G969" s="170"/>
    </row>
    <row r="970" spans="1:7" ht="12.75">
      <c r="A970" s="4">
        <v>1060305</v>
      </c>
      <c r="B970" s="11" t="s">
        <v>87</v>
      </c>
      <c r="C970" s="272" t="s">
        <v>213</v>
      </c>
      <c r="D970" s="170">
        <v>8750</v>
      </c>
      <c r="E970" s="170">
        <v>8750</v>
      </c>
      <c r="F970" s="170"/>
      <c r="G970" s="170">
        <v>8750</v>
      </c>
    </row>
    <row r="971" spans="2:7" ht="12.75">
      <c r="B971" s="11"/>
      <c r="C971" s="272" t="s">
        <v>214</v>
      </c>
      <c r="D971" s="170">
        <v>6000</v>
      </c>
      <c r="E971" s="171">
        <v>3500</v>
      </c>
      <c r="F971" s="170">
        <v>2500</v>
      </c>
      <c r="G971" s="170">
        <v>6000</v>
      </c>
    </row>
    <row r="972" spans="2:7" ht="12.75">
      <c r="B972" s="11"/>
      <c r="C972" s="272" t="s">
        <v>215</v>
      </c>
      <c r="D972" s="170">
        <f>SUM(D970:D971)</f>
        <v>14750</v>
      </c>
      <c r="E972" s="171">
        <f>SUM(E970:E971)</f>
        <v>12250</v>
      </c>
      <c r="F972" s="170">
        <f>SUM(F970:F971)</f>
        <v>2500</v>
      </c>
      <c r="G972" s="170">
        <f>SUM(G970:G971)</f>
        <v>14750</v>
      </c>
    </row>
    <row r="973" spans="2:7" ht="12.75">
      <c r="B973" s="11"/>
      <c r="C973" s="272"/>
      <c r="D973" s="170"/>
      <c r="E973" s="171"/>
      <c r="F973" s="170"/>
      <c r="G973" s="170"/>
    </row>
    <row r="974" spans="2:7" ht="13.5">
      <c r="B974" s="13" t="s">
        <v>93</v>
      </c>
      <c r="C974" s="272" t="s">
        <v>213</v>
      </c>
      <c r="D974" s="232">
        <f aca="true" t="shared" si="30" ref="D974:G976">SUM(D966+D970)</f>
        <v>9297.07</v>
      </c>
      <c r="E974" s="232">
        <f t="shared" si="30"/>
        <v>8873.78</v>
      </c>
      <c r="F974" s="232">
        <f t="shared" si="30"/>
        <v>0</v>
      </c>
      <c r="G974" s="232">
        <f t="shared" si="30"/>
        <v>8873.78</v>
      </c>
    </row>
    <row r="975" spans="2:8" ht="13.5">
      <c r="B975" s="13"/>
      <c r="C975" s="272" t="s">
        <v>214</v>
      </c>
      <c r="D975" s="232">
        <f t="shared" si="30"/>
        <v>13882</v>
      </c>
      <c r="E975" s="232">
        <f t="shared" si="30"/>
        <v>8942</v>
      </c>
      <c r="F975" s="232">
        <f t="shared" si="30"/>
        <v>3824.4</v>
      </c>
      <c r="G975" s="232">
        <f t="shared" si="30"/>
        <v>12766.4</v>
      </c>
      <c r="H975" s="35"/>
    </row>
    <row r="976" spans="2:8" ht="13.5">
      <c r="B976" s="13"/>
      <c r="C976" s="272" t="s">
        <v>215</v>
      </c>
      <c r="D976" s="232">
        <f t="shared" si="30"/>
        <v>23179.07</v>
      </c>
      <c r="E976" s="232">
        <f t="shared" si="30"/>
        <v>17815.78</v>
      </c>
      <c r="F976" s="232">
        <f t="shared" si="30"/>
        <v>3824.4</v>
      </c>
      <c r="G976" s="232">
        <f t="shared" si="30"/>
        <v>21640.18</v>
      </c>
      <c r="H976" s="35"/>
    </row>
    <row r="977" spans="2:8" ht="13.5">
      <c r="B977" s="13"/>
      <c r="C977" s="272"/>
      <c r="D977" s="232"/>
      <c r="E977" s="234"/>
      <c r="F977" s="232"/>
      <c r="G977" s="232"/>
      <c r="H977" s="35"/>
    </row>
    <row r="978" spans="2:8" ht="15.75">
      <c r="B978" s="14" t="s">
        <v>139</v>
      </c>
      <c r="C978" s="272" t="s">
        <v>213</v>
      </c>
      <c r="D978" s="233">
        <f aca="true" t="shared" si="31" ref="D978:F980">SUM(D932+D959+D974)</f>
        <v>37781.25</v>
      </c>
      <c r="E978" s="233">
        <f t="shared" si="31"/>
        <v>36842.12</v>
      </c>
      <c r="F978" s="233">
        <f t="shared" si="31"/>
        <v>515.81</v>
      </c>
      <c r="G978" s="233">
        <f>SUM(G932+G959+G974)</f>
        <v>37357.93</v>
      </c>
      <c r="H978" s="35"/>
    </row>
    <row r="979" spans="2:8" ht="15.75">
      <c r="B979" s="14"/>
      <c r="C979" s="272" t="s">
        <v>214</v>
      </c>
      <c r="D979" s="233">
        <f t="shared" si="31"/>
        <v>89330.90000000001</v>
      </c>
      <c r="E979" s="233">
        <f t="shared" si="31"/>
        <v>67702.85</v>
      </c>
      <c r="F979" s="233">
        <f>SUM(F933+F960+F975)</f>
        <v>17326.77</v>
      </c>
      <c r="G979" s="233">
        <f>SUM(G933+G960+G975)</f>
        <v>85029.62</v>
      </c>
      <c r="H979" s="35"/>
    </row>
    <row r="980" spans="2:8" ht="15.75">
      <c r="B980" s="14"/>
      <c r="C980" s="272" t="s">
        <v>215</v>
      </c>
      <c r="D980" s="233">
        <f t="shared" si="31"/>
        <v>127112.15</v>
      </c>
      <c r="E980" s="233">
        <f t="shared" si="31"/>
        <v>104544.96999999999</v>
      </c>
      <c r="F980" s="233">
        <f>SUM(F934+F961+F976)</f>
        <v>17842.58</v>
      </c>
      <c r="G980" s="233">
        <f>SUM(G934+G961+G976)</f>
        <v>122387.54999999999</v>
      </c>
      <c r="H980" s="35"/>
    </row>
    <row r="981" spans="4:8" ht="12.75">
      <c r="D981" s="170"/>
      <c r="E981" s="171"/>
      <c r="F981" s="170"/>
      <c r="G981" s="170"/>
      <c r="H981" s="35"/>
    </row>
    <row r="982" spans="4:8" ht="12.75">
      <c r="D982" s="170"/>
      <c r="E982" s="171"/>
      <c r="F982" s="170"/>
      <c r="G982" s="170"/>
      <c r="H982" s="35"/>
    </row>
    <row r="983" spans="2:8" ht="15">
      <c r="B983" s="99" t="s">
        <v>140</v>
      </c>
      <c r="C983" s="99"/>
      <c r="D983" s="170"/>
      <c r="E983" s="170"/>
      <c r="F983" s="170"/>
      <c r="G983" s="170"/>
      <c r="H983" s="98"/>
    </row>
    <row r="984" spans="2:8" ht="15.75">
      <c r="B984" s="18" t="s">
        <v>141</v>
      </c>
      <c r="C984" s="18"/>
      <c r="D984" s="170"/>
      <c r="E984" s="170"/>
      <c r="F984" s="170"/>
      <c r="G984" s="170"/>
      <c r="H984" s="98"/>
    </row>
    <row r="985" spans="4:8" ht="13.5">
      <c r="D985" s="170"/>
      <c r="E985" s="170"/>
      <c r="F985" s="176"/>
      <c r="G985" s="176"/>
      <c r="H985" s="98"/>
    </row>
    <row r="986" spans="2:8" ht="15.75">
      <c r="B986" s="20" t="s">
        <v>84</v>
      </c>
      <c r="C986" s="20"/>
      <c r="D986" s="170"/>
      <c r="E986" s="170"/>
      <c r="F986" s="170"/>
      <c r="G986" s="176"/>
      <c r="H986" s="98"/>
    </row>
    <row r="987" spans="2:8" ht="15.75">
      <c r="B987" s="18" t="s">
        <v>142</v>
      </c>
      <c r="C987" s="18"/>
      <c r="D987" s="170"/>
      <c r="E987" s="170"/>
      <c r="F987" s="170"/>
      <c r="G987" s="170"/>
      <c r="H987" s="128"/>
    </row>
    <row r="988" spans="4:8" ht="15.75">
      <c r="D988" s="170"/>
      <c r="E988" s="170"/>
      <c r="F988" s="170"/>
      <c r="G988" s="170"/>
      <c r="H988" s="128"/>
    </row>
    <row r="989" spans="1:8" ht="15.75">
      <c r="A989" s="4">
        <v>1070202</v>
      </c>
      <c r="B989" s="11" t="s">
        <v>80</v>
      </c>
      <c r="C989" s="272" t="s">
        <v>213</v>
      </c>
      <c r="D989" s="170">
        <v>998</v>
      </c>
      <c r="E989" s="170">
        <v>998</v>
      </c>
      <c r="F989" s="170"/>
      <c r="G989" s="170">
        <v>998</v>
      </c>
      <c r="H989" s="128"/>
    </row>
    <row r="990" spans="2:7" ht="12.75">
      <c r="B990" s="11"/>
      <c r="C990" s="272" t="s">
        <v>214</v>
      </c>
      <c r="D990" s="170">
        <v>5390</v>
      </c>
      <c r="E990" s="170">
        <v>2817.59</v>
      </c>
      <c r="F990" s="170">
        <v>1907.19</v>
      </c>
      <c r="G990" s="170">
        <v>4724.78</v>
      </c>
    </row>
    <row r="991" spans="2:7" ht="12.75">
      <c r="B991" s="11"/>
      <c r="C991" s="272" t="s">
        <v>215</v>
      </c>
      <c r="D991" s="170">
        <f>SUM(D989:D990)</f>
        <v>6388</v>
      </c>
      <c r="E991" s="170">
        <f>SUM(E989:E990)</f>
        <v>3815.59</v>
      </c>
      <c r="F991" s="170">
        <f>SUM(F989:F990)</f>
        <v>1907.19</v>
      </c>
      <c r="G991" s="170">
        <f>SUM(G989:G990)</f>
        <v>5722.78</v>
      </c>
    </row>
    <row r="992" spans="2:7" ht="12.75">
      <c r="B992" s="11"/>
      <c r="C992" s="272"/>
      <c r="D992" s="170"/>
      <c r="E992" s="170"/>
      <c r="F992" s="170"/>
      <c r="G992" s="170"/>
    </row>
    <row r="993" spans="1:7" ht="12.75">
      <c r="A993" s="4">
        <v>1070203</v>
      </c>
      <c r="B993" s="11" t="s">
        <v>81</v>
      </c>
      <c r="C993" s="272" t="s">
        <v>213</v>
      </c>
      <c r="D993" s="170">
        <v>1889.2</v>
      </c>
      <c r="E993" s="170">
        <v>1889.2</v>
      </c>
      <c r="F993" s="170"/>
      <c r="G993" s="170">
        <v>1889.2</v>
      </c>
    </row>
    <row r="994" spans="2:7" ht="12.75">
      <c r="B994" s="11"/>
      <c r="C994" s="272" t="s">
        <v>214</v>
      </c>
      <c r="D994" s="170">
        <v>17879.04</v>
      </c>
      <c r="E994" s="170">
        <v>10967.85</v>
      </c>
      <c r="F994" s="170">
        <v>4489.56</v>
      </c>
      <c r="G994" s="170">
        <v>15457.41</v>
      </c>
    </row>
    <row r="995" spans="2:7" ht="12.75">
      <c r="B995" s="11"/>
      <c r="C995" s="272" t="s">
        <v>215</v>
      </c>
      <c r="D995" s="170">
        <f>SUM(D993:D994)</f>
        <v>19768.24</v>
      </c>
      <c r="E995" s="170">
        <f>SUM(E993:E994)</f>
        <v>12857.050000000001</v>
      </c>
      <c r="F995" s="170">
        <f>SUM(F993:F994)</f>
        <v>4489.56</v>
      </c>
      <c r="G995" s="170">
        <f>SUM(G993:G994)</f>
        <v>17346.61</v>
      </c>
    </row>
    <row r="996" spans="2:7" ht="12.75">
      <c r="B996" s="11"/>
      <c r="C996" s="272"/>
      <c r="D996" s="170"/>
      <c r="E996" s="170"/>
      <c r="F996" s="170"/>
      <c r="G996" s="170"/>
    </row>
    <row r="997" spans="1:7" ht="12.75">
      <c r="A997" s="4">
        <v>1070205</v>
      </c>
      <c r="B997" s="11" t="s">
        <v>87</v>
      </c>
      <c r="C997" s="272" t="s">
        <v>213</v>
      </c>
      <c r="D997" s="170">
        <v>12676.34</v>
      </c>
      <c r="E997" s="170">
        <v>12676.34</v>
      </c>
      <c r="F997" s="170"/>
      <c r="G997" s="172">
        <v>12676.34</v>
      </c>
    </row>
    <row r="998" spans="2:7" ht="12.75">
      <c r="B998" s="11"/>
      <c r="C998" s="272" t="s">
        <v>214</v>
      </c>
      <c r="D998" s="170">
        <v>23049.49</v>
      </c>
      <c r="E998" s="170">
        <v>17160.49</v>
      </c>
      <c r="F998" s="170">
        <v>5880</v>
      </c>
      <c r="G998" s="172">
        <v>23040.49</v>
      </c>
    </row>
    <row r="999" spans="2:7" ht="12.75">
      <c r="B999" s="11"/>
      <c r="C999" s="272" t="s">
        <v>215</v>
      </c>
      <c r="D999" s="170">
        <f>SUM(D997:D998)</f>
        <v>35725.83</v>
      </c>
      <c r="E999" s="170">
        <f>SUM(E997:E998)</f>
        <v>29836.83</v>
      </c>
      <c r="F999" s="170">
        <f>SUM(F997:F998)</f>
        <v>5880</v>
      </c>
      <c r="G999" s="172">
        <f>SUM(G997:G998)</f>
        <v>35716.83</v>
      </c>
    </row>
    <row r="1000" spans="2:7" ht="12.75">
      <c r="B1000" s="11"/>
      <c r="C1000" s="272"/>
      <c r="D1000" s="170"/>
      <c r="E1000" s="170"/>
      <c r="F1000" s="170"/>
      <c r="G1000" s="172"/>
    </row>
    <row r="1001" spans="1:7" ht="12.75">
      <c r="A1001" s="4">
        <v>1070207</v>
      </c>
      <c r="B1001" s="11" t="s">
        <v>82</v>
      </c>
      <c r="C1001" s="272" t="s">
        <v>213</v>
      </c>
      <c r="D1001" s="170"/>
      <c r="E1001" s="170"/>
      <c r="F1001" s="176"/>
      <c r="G1001" s="172"/>
    </row>
    <row r="1002" spans="2:7" ht="12.75">
      <c r="B1002" s="11"/>
      <c r="C1002" s="272" t="s">
        <v>214</v>
      </c>
      <c r="D1002" s="170">
        <v>261.52</v>
      </c>
      <c r="E1002" s="170">
        <v>258.96</v>
      </c>
      <c r="F1002" s="176"/>
      <c r="G1002" s="172">
        <v>258.96</v>
      </c>
    </row>
    <row r="1003" spans="2:7" ht="12.75">
      <c r="B1003" s="11"/>
      <c r="C1003" s="272" t="s">
        <v>215</v>
      </c>
      <c r="D1003" s="170">
        <f>SUM(D1001:D1002)</f>
        <v>261.52</v>
      </c>
      <c r="E1003" s="170">
        <f>SUM(E1001:E1002)</f>
        <v>258.96</v>
      </c>
      <c r="F1003" s="176">
        <f>SUM(F1001:F1002)</f>
        <v>0</v>
      </c>
      <c r="G1003" s="172">
        <f>SUM(G1001:G1002)</f>
        <v>258.96</v>
      </c>
    </row>
    <row r="1004" spans="2:7" ht="12.75">
      <c r="B1004" s="11"/>
      <c r="C1004" s="272"/>
      <c r="D1004" s="170"/>
      <c r="E1004" s="170"/>
      <c r="F1004" s="176"/>
      <c r="G1004" s="172"/>
    </row>
    <row r="1005" spans="2:7" ht="13.5">
      <c r="B1005" s="13" t="s">
        <v>89</v>
      </c>
      <c r="C1005" s="272" t="s">
        <v>213</v>
      </c>
      <c r="D1005" s="232">
        <f aca="true" t="shared" si="32" ref="D1005:E1007">SUM(D989+D993+D997+D1001)</f>
        <v>15563.54</v>
      </c>
      <c r="E1005" s="232">
        <f t="shared" si="32"/>
        <v>15563.54</v>
      </c>
      <c r="F1005" s="232">
        <f>SUM(F989+F993+F997+F1002)</f>
        <v>0</v>
      </c>
      <c r="G1005" s="232">
        <f>SUM(G989+G993+G997+G1001)</f>
        <v>15563.54</v>
      </c>
    </row>
    <row r="1006" spans="2:7" ht="13.5">
      <c r="B1006" s="13"/>
      <c r="C1006" s="272" t="s">
        <v>214</v>
      </c>
      <c r="D1006" s="232">
        <f t="shared" si="32"/>
        <v>46580.049999999996</v>
      </c>
      <c r="E1006" s="232">
        <f t="shared" si="32"/>
        <v>31204.89</v>
      </c>
      <c r="F1006" s="232">
        <f>SUM(F990+F994+F998+F1002)</f>
        <v>12276.75</v>
      </c>
      <c r="G1006" s="232">
        <f>SUM(G990+G994+G998+G1002)</f>
        <v>43481.64</v>
      </c>
    </row>
    <row r="1007" spans="2:7" ht="13.5">
      <c r="B1007" s="13"/>
      <c r="C1007" s="272" t="s">
        <v>215</v>
      </c>
      <c r="D1007" s="232">
        <f t="shared" si="32"/>
        <v>62143.590000000004</v>
      </c>
      <c r="E1007" s="232">
        <f t="shared" si="32"/>
        <v>46768.43</v>
      </c>
      <c r="F1007" s="232">
        <f>SUM(F991+F995+F999+F1003)</f>
        <v>12276.75</v>
      </c>
      <c r="G1007" s="232">
        <f>SUM(G991+G995+G999+G1003)</f>
        <v>59045.18</v>
      </c>
    </row>
    <row r="1008" spans="2:7" ht="13.5">
      <c r="B1008" s="13"/>
      <c r="C1008" s="272"/>
      <c r="D1008" s="232"/>
      <c r="E1008" s="232"/>
      <c r="F1008" s="232"/>
      <c r="G1008" s="232"/>
    </row>
    <row r="1009" spans="2:7" ht="15.75">
      <c r="B1009" s="14" t="s">
        <v>143</v>
      </c>
      <c r="C1009" s="272" t="s">
        <v>213</v>
      </c>
      <c r="D1009" s="233">
        <f>SUM(D1005)</f>
        <v>15563.54</v>
      </c>
      <c r="E1009" s="233">
        <f>SUM(E1005)</f>
        <v>15563.54</v>
      </c>
      <c r="F1009" s="233">
        <f>SUM(F1005)</f>
        <v>0</v>
      </c>
      <c r="G1009" s="233">
        <f>SUM(G1005)</f>
        <v>15563.54</v>
      </c>
    </row>
    <row r="1010" spans="2:7" ht="15.75">
      <c r="B1010" s="14"/>
      <c r="C1010" s="272" t="s">
        <v>214</v>
      </c>
      <c r="D1010" s="233">
        <f aca="true" t="shared" si="33" ref="D1010:G1011">SUM(D1006)</f>
        <v>46580.049999999996</v>
      </c>
      <c r="E1010" s="233">
        <f t="shared" si="33"/>
        <v>31204.89</v>
      </c>
      <c r="F1010" s="233">
        <f t="shared" si="33"/>
        <v>12276.75</v>
      </c>
      <c r="G1010" s="233">
        <f t="shared" si="33"/>
        <v>43481.64</v>
      </c>
    </row>
    <row r="1011" spans="2:7" ht="15.75">
      <c r="B1011" s="14"/>
      <c r="C1011" s="272" t="s">
        <v>215</v>
      </c>
      <c r="D1011" s="233">
        <f t="shared" si="33"/>
        <v>62143.590000000004</v>
      </c>
      <c r="E1011" s="233">
        <f t="shared" si="33"/>
        <v>46768.43</v>
      </c>
      <c r="F1011" s="233">
        <f t="shared" si="33"/>
        <v>12276.75</v>
      </c>
      <c r="G1011" s="233">
        <f t="shared" si="33"/>
        <v>59045.18</v>
      </c>
    </row>
    <row r="1012" spans="4:7" ht="12.75">
      <c r="D1012" s="170"/>
      <c r="E1012" s="170"/>
      <c r="F1012" s="170"/>
      <c r="G1012" s="170"/>
    </row>
    <row r="1013" spans="4:7" ht="12.75">
      <c r="D1013" s="170"/>
      <c r="E1013" s="170"/>
      <c r="F1013" s="170"/>
      <c r="G1013" s="176"/>
    </row>
    <row r="1014" spans="2:7" ht="15.75">
      <c r="B1014" s="12" t="s">
        <v>144</v>
      </c>
      <c r="C1014" s="12"/>
      <c r="D1014" s="170"/>
      <c r="E1014" s="170"/>
      <c r="F1014" s="170"/>
      <c r="G1014" s="176"/>
    </row>
    <row r="1015" spans="2:7" ht="14.25">
      <c r="B1015" s="21" t="s">
        <v>145</v>
      </c>
      <c r="C1015" s="21"/>
      <c r="D1015" s="170"/>
      <c r="E1015" s="170"/>
      <c r="F1015" s="170"/>
      <c r="G1015" s="170"/>
    </row>
    <row r="1016" spans="2:7" ht="14.25">
      <c r="B1016" s="21"/>
      <c r="C1016" s="21"/>
      <c r="D1016" s="170"/>
      <c r="E1016" s="170"/>
      <c r="F1016" s="170"/>
      <c r="G1016" s="170"/>
    </row>
    <row r="1017" spans="4:7" ht="12.75">
      <c r="D1017" s="170"/>
      <c r="E1017" s="170"/>
      <c r="F1017" s="170"/>
      <c r="G1017" s="170"/>
    </row>
    <row r="1018" spans="2:7" ht="15">
      <c r="B1018" s="100" t="s">
        <v>78</v>
      </c>
      <c r="C1018" s="100"/>
      <c r="D1018" s="170"/>
      <c r="E1018" s="170"/>
      <c r="F1018" s="170"/>
      <c r="G1018" s="170"/>
    </row>
    <row r="1019" spans="2:8" ht="15.75">
      <c r="B1019" s="18" t="s">
        <v>146</v>
      </c>
      <c r="C1019" s="18"/>
      <c r="D1019" s="170"/>
      <c r="E1019" s="170"/>
      <c r="F1019" s="170"/>
      <c r="G1019" s="176"/>
      <c r="H1019" s="35"/>
    </row>
    <row r="1020" spans="4:8" ht="12.75">
      <c r="D1020" s="170"/>
      <c r="E1020" s="170"/>
      <c r="F1020" s="170"/>
      <c r="G1020" s="176"/>
      <c r="H1020" s="35"/>
    </row>
    <row r="1021" spans="1:8" ht="12.75">
      <c r="A1021" s="4">
        <v>1080101</v>
      </c>
      <c r="B1021" s="11" t="s">
        <v>86</v>
      </c>
      <c r="C1021" s="272" t="s">
        <v>213</v>
      </c>
      <c r="D1021" s="170">
        <v>12560.9</v>
      </c>
      <c r="E1021" s="170">
        <v>12518.36</v>
      </c>
      <c r="F1021" s="170"/>
      <c r="G1021" s="170">
        <v>12518.36</v>
      </c>
      <c r="H1021" s="35"/>
    </row>
    <row r="1022" spans="2:8" ht="12.75">
      <c r="B1022" s="11"/>
      <c r="C1022" s="272" t="s">
        <v>214</v>
      </c>
      <c r="D1022" s="170">
        <v>142691.68</v>
      </c>
      <c r="E1022" s="170">
        <v>134205.56</v>
      </c>
      <c r="F1022" s="170">
        <v>7134.94</v>
      </c>
      <c r="G1022" s="170">
        <v>141340.5</v>
      </c>
      <c r="H1022" s="35"/>
    </row>
    <row r="1023" spans="2:8" ht="13.5">
      <c r="B1023" s="11"/>
      <c r="C1023" s="272" t="s">
        <v>215</v>
      </c>
      <c r="D1023" s="170">
        <f>SUM(D1021:D1022)</f>
        <v>155252.58</v>
      </c>
      <c r="E1023" s="170">
        <f>SUM(E1021:E1022)</f>
        <v>146723.91999999998</v>
      </c>
      <c r="F1023" s="170">
        <f>SUM(F1021:F1022)</f>
        <v>7134.94</v>
      </c>
      <c r="G1023" s="170">
        <f>SUM(G1021:G1022)</f>
        <v>153858.86</v>
      </c>
      <c r="H1023" s="98"/>
    </row>
    <row r="1024" spans="2:8" ht="13.5">
      <c r="B1024" s="11"/>
      <c r="C1024" s="272"/>
      <c r="D1024" s="170"/>
      <c r="E1024" s="170"/>
      <c r="F1024" s="170"/>
      <c r="G1024" s="170"/>
      <c r="H1024" s="98"/>
    </row>
    <row r="1025" spans="1:8" ht="13.5">
      <c r="A1025" s="4">
        <v>1080102</v>
      </c>
      <c r="B1025" s="11" t="s">
        <v>80</v>
      </c>
      <c r="C1025" s="272" t="s">
        <v>213</v>
      </c>
      <c r="D1025" s="170">
        <v>35906.82</v>
      </c>
      <c r="E1025" s="170">
        <v>35896.8</v>
      </c>
      <c r="F1025" s="170"/>
      <c r="G1025" s="170">
        <v>35896.8</v>
      </c>
      <c r="H1025" s="98"/>
    </row>
    <row r="1026" spans="2:7" ht="12.75">
      <c r="B1026" s="11"/>
      <c r="C1026" s="272" t="s">
        <v>214</v>
      </c>
      <c r="D1026" s="170">
        <v>41248.94</v>
      </c>
      <c r="E1026" s="170">
        <v>25697.23</v>
      </c>
      <c r="F1026" s="170">
        <v>15167.92</v>
      </c>
      <c r="G1026" s="170">
        <v>40865.15</v>
      </c>
    </row>
    <row r="1027" spans="2:7" ht="12.75">
      <c r="B1027" s="11"/>
      <c r="C1027" s="272" t="s">
        <v>215</v>
      </c>
      <c r="D1027" s="170">
        <f>SUM(D1025:D1026)</f>
        <v>77155.76000000001</v>
      </c>
      <c r="E1027" s="170">
        <f>SUM(E1025:E1026)</f>
        <v>61594.03</v>
      </c>
      <c r="F1027" s="170">
        <f>SUM(F1025:F1026)</f>
        <v>15167.92</v>
      </c>
      <c r="G1027" s="170">
        <f>SUM(G1025:G1026)</f>
        <v>76761.95000000001</v>
      </c>
    </row>
    <row r="1028" spans="2:7" ht="12.75">
      <c r="B1028" s="11"/>
      <c r="C1028" s="272"/>
      <c r="D1028" s="170"/>
      <c r="E1028" s="170"/>
      <c r="F1028" s="170"/>
      <c r="G1028" s="170"/>
    </row>
    <row r="1029" spans="1:7" ht="12.75">
      <c r="A1029" s="4">
        <v>1080103</v>
      </c>
      <c r="B1029" s="11" t="s">
        <v>81</v>
      </c>
      <c r="C1029" s="272" t="s">
        <v>213</v>
      </c>
      <c r="D1029" s="170">
        <v>70809.73</v>
      </c>
      <c r="E1029" s="170">
        <v>56148.38</v>
      </c>
      <c r="F1029" s="170">
        <v>10186.47</v>
      </c>
      <c r="G1029" s="170">
        <v>66334.85</v>
      </c>
    </row>
    <row r="1030" spans="2:7" ht="12.75">
      <c r="B1030" s="11"/>
      <c r="C1030" s="272" t="s">
        <v>214</v>
      </c>
      <c r="D1030" s="170">
        <v>164923.9</v>
      </c>
      <c r="E1030" s="170">
        <v>21428.22</v>
      </c>
      <c r="F1030" s="170">
        <v>134266.95</v>
      </c>
      <c r="G1030" s="170">
        <v>155695.17</v>
      </c>
    </row>
    <row r="1031" spans="2:7" ht="12.75">
      <c r="B1031" s="11"/>
      <c r="C1031" s="272" t="s">
        <v>215</v>
      </c>
      <c r="D1031" s="170">
        <f>SUM(D1029:D1030)</f>
        <v>235733.63</v>
      </c>
      <c r="E1031" s="170">
        <f>SUM(E1029:E1030)</f>
        <v>77576.6</v>
      </c>
      <c r="F1031" s="170">
        <f>SUM(F1029:F1030)</f>
        <v>144453.42</v>
      </c>
      <c r="G1031" s="170">
        <f>SUM(G1029:G1030)</f>
        <v>222030.02000000002</v>
      </c>
    </row>
    <row r="1032" spans="2:7" ht="12.75">
      <c r="B1032" s="11"/>
      <c r="C1032" s="272"/>
      <c r="D1032" s="170"/>
      <c r="E1032" s="170"/>
      <c r="F1032" s="170"/>
      <c r="G1032" s="170"/>
    </row>
    <row r="1033" spans="1:7" ht="12.75">
      <c r="A1033" s="4">
        <v>10801105</v>
      </c>
      <c r="B1033" s="11" t="s">
        <v>87</v>
      </c>
      <c r="C1033" s="272" t="s">
        <v>213</v>
      </c>
      <c r="D1033" s="170"/>
      <c r="E1033" s="170"/>
      <c r="F1033" s="170"/>
      <c r="G1033" s="170"/>
    </row>
    <row r="1034" spans="2:7" ht="12.75">
      <c r="B1034" s="11"/>
      <c r="C1034" s="272" t="s">
        <v>214</v>
      </c>
      <c r="D1034" s="170">
        <v>10210</v>
      </c>
      <c r="E1034" s="170">
        <v>10210</v>
      </c>
      <c r="F1034" s="170"/>
      <c r="G1034" s="170">
        <v>10210</v>
      </c>
    </row>
    <row r="1035" spans="2:7" ht="12.75">
      <c r="B1035" s="11"/>
      <c r="C1035" s="272" t="s">
        <v>215</v>
      </c>
      <c r="D1035" s="170">
        <f>SUM(D1033:D1034)</f>
        <v>10210</v>
      </c>
      <c r="E1035" s="170">
        <f>SUM(E1033:E1034)</f>
        <v>10210</v>
      </c>
      <c r="F1035" s="170">
        <f>SUM(F1033:F1034)</f>
        <v>0</v>
      </c>
      <c r="G1035" s="170">
        <f>SUM(G1033:G1034)</f>
        <v>10210</v>
      </c>
    </row>
    <row r="1036" spans="2:7" ht="12.75">
      <c r="B1036" s="11"/>
      <c r="C1036" s="272"/>
      <c r="D1036" s="170"/>
      <c r="E1036" s="170"/>
      <c r="F1036" s="170"/>
      <c r="G1036" s="170"/>
    </row>
    <row r="1037" spans="1:7" ht="12.75">
      <c r="A1037" s="4">
        <v>1080106</v>
      </c>
      <c r="B1037" s="11" t="s">
        <v>92</v>
      </c>
      <c r="C1037" s="272" t="s">
        <v>213</v>
      </c>
      <c r="D1037" s="170">
        <v>1795.22</v>
      </c>
      <c r="E1037" s="170">
        <v>1795.22</v>
      </c>
      <c r="F1037" s="170"/>
      <c r="G1037" s="172">
        <v>1795.22</v>
      </c>
    </row>
    <row r="1038" spans="2:8" ht="13.5">
      <c r="B1038" s="11"/>
      <c r="C1038" s="272" t="s">
        <v>214</v>
      </c>
      <c r="D1038" s="170">
        <v>100693.12</v>
      </c>
      <c r="E1038" s="170">
        <v>98693.12</v>
      </c>
      <c r="F1038" s="170">
        <v>1896.37</v>
      </c>
      <c r="G1038" s="172">
        <v>100589.49</v>
      </c>
      <c r="H1038" s="98"/>
    </row>
    <row r="1039" spans="2:8" ht="13.5">
      <c r="B1039" s="11"/>
      <c r="C1039" s="272" t="s">
        <v>215</v>
      </c>
      <c r="D1039" s="170">
        <f>SUM(D1037:D1038)</f>
        <v>102488.34</v>
      </c>
      <c r="E1039" s="170">
        <f>SUM(E1037:E1038)</f>
        <v>100488.34</v>
      </c>
      <c r="F1039" s="170">
        <f>SUM(F1037:F1038)</f>
        <v>1896.37</v>
      </c>
      <c r="G1039" s="172">
        <f>SUM(G1037:G1038)</f>
        <v>102384.71</v>
      </c>
      <c r="H1039" s="98"/>
    </row>
    <row r="1040" spans="2:8" ht="13.5">
      <c r="B1040" s="11"/>
      <c r="C1040" s="272"/>
      <c r="D1040" s="170"/>
      <c r="E1040" s="170"/>
      <c r="F1040" s="170"/>
      <c r="G1040" s="172"/>
      <c r="H1040" s="98"/>
    </row>
    <row r="1041" spans="1:8" ht="13.5">
      <c r="A1041" s="4">
        <v>1080107</v>
      </c>
      <c r="B1041" s="11" t="s">
        <v>82</v>
      </c>
      <c r="C1041" s="272" t="s">
        <v>213</v>
      </c>
      <c r="D1041" s="170"/>
      <c r="E1041" s="170"/>
      <c r="F1041" s="172"/>
      <c r="G1041" s="170"/>
      <c r="H1041" s="98"/>
    </row>
    <row r="1042" spans="2:8" ht="15.75">
      <c r="B1042" s="11"/>
      <c r="C1042" s="272" t="s">
        <v>214</v>
      </c>
      <c r="D1042" s="170">
        <v>12044.38</v>
      </c>
      <c r="E1042" s="170">
        <v>11903.56</v>
      </c>
      <c r="F1042" s="172"/>
      <c r="G1042" s="170">
        <v>11903.56</v>
      </c>
      <c r="H1042" s="128"/>
    </row>
    <row r="1043" spans="2:8" ht="15.75">
      <c r="B1043" s="11"/>
      <c r="C1043" s="272" t="s">
        <v>215</v>
      </c>
      <c r="D1043" s="170">
        <f>SUM(D1041:D1042)</f>
        <v>12044.38</v>
      </c>
      <c r="E1043" s="170">
        <f>SUM(E1041:E1042)</f>
        <v>11903.56</v>
      </c>
      <c r="F1043" s="172">
        <f>SUM(F1041:F1042)</f>
        <v>0</v>
      </c>
      <c r="G1043" s="170">
        <f>SUM(G1041:G1042)</f>
        <v>11903.56</v>
      </c>
      <c r="H1043" s="128"/>
    </row>
    <row r="1044" spans="2:8" ht="15.75">
      <c r="B1044" s="11"/>
      <c r="C1044" s="272"/>
      <c r="D1044" s="170"/>
      <c r="E1044" s="170"/>
      <c r="F1044" s="172"/>
      <c r="G1044" s="170"/>
      <c r="H1044" s="128"/>
    </row>
    <row r="1045" spans="2:7" ht="13.5">
      <c r="B1045" s="13" t="s">
        <v>83</v>
      </c>
      <c r="C1045" s="272" t="s">
        <v>213</v>
      </c>
      <c r="D1045" s="232">
        <f>SUM(D1021+D1025+D1029+D1033+D1037+D1041)</f>
        <v>121072.67</v>
      </c>
      <c r="E1045" s="232">
        <f>SUM(E1021+E1025+E1029+E1033+E1037+E1041)</f>
        <v>106358.76000000001</v>
      </c>
      <c r="F1045" s="232">
        <f>SUM(F1021+F1025+F1029+F1033+F1037+F1041)</f>
        <v>10186.47</v>
      </c>
      <c r="G1045" s="232">
        <f>SUM(G1021+G1025+G1029+G1033+G1037+G1041)</f>
        <v>116545.23000000001</v>
      </c>
    </row>
    <row r="1046" spans="2:7" ht="13.5">
      <c r="B1046" s="13"/>
      <c r="C1046" s="272" t="s">
        <v>214</v>
      </c>
      <c r="D1046" s="232">
        <f>SUM(D1022+D1026+D1030+D1034+D1038+D1042)</f>
        <v>471812.02</v>
      </c>
      <c r="E1046" s="232">
        <f>SUM(E1022+E1026+E1030+E1034+E1038+E1042)</f>
        <v>302137.69</v>
      </c>
      <c r="F1046" s="232">
        <f>SUM(F1022+F1026+F1030+F1034+F1038+F1042)</f>
        <v>158466.18</v>
      </c>
      <c r="G1046" s="232">
        <f>G1042+G1038+G1034+G1030+G1026+G1022</f>
        <v>460603.87000000005</v>
      </c>
    </row>
    <row r="1047" spans="2:7" ht="13.5">
      <c r="B1047" s="13"/>
      <c r="C1047" s="272" t="s">
        <v>215</v>
      </c>
      <c r="D1047" s="232">
        <f>SUM(D1045:D1046)</f>
        <v>592884.6900000001</v>
      </c>
      <c r="E1047" s="232">
        <f>SUM(E1045:E1046)</f>
        <v>408496.45</v>
      </c>
      <c r="F1047" s="232">
        <f>SUM(F1045:F1046)</f>
        <v>168652.65</v>
      </c>
      <c r="G1047" s="232">
        <f>SUM(G1045:G1046)</f>
        <v>577149.1000000001</v>
      </c>
    </row>
    <row r="1048" spans="4:7" ht="12.75">
      <c r="D1048" s="170"/>
      <c r="E1048" s="170"/>
      <c r="F1048" s="170"/>
      <c r="G1048" s="170"/>
    </row>
    <row r="1049" spans="2:7" ht="15">
      <c r="B1049" s="100" t="s">
        <v>84</v>
      </c>
      <c r="C1049" s="100"/>
      <c r="D1049" s="170"/>
      <c r="E1049" s="170"/>
      <c r="F1049" s="170"/>
      <c r="G1049" s="176"/>
    </row>
    <row r="1050" spans="2:7" ht="15.75">
      <c r="B1050" s="18" t="s">
        <v>147</v>
      </c>
      <c r="C1050" s="18"/>
      <c r="D1050" s="170"/>
      <c r="E1050" s="170"/>
      <c r="F1050" s="170"/>
      <c r="G1050" s="170"/>
    </row>
    <row r="1051" spans="4:7" ht="12.75">
      <c r="D1051" s="170"/>
      <c r="E1051" s="170"/>
      <c r="F1051" s="170"/>
      <c r="G1051" s="170"/>
    </row>
    <row r="1052" spans="1:7" ht="12.75">
      <c r="A1052" s="4">
        <v>1080203</v>
      </c>
      <c r="B1052" s="11" t="s">
        <v>81</v>
      </c>
      <c r="C1052" s="272" t="s">
        <v>213</v>
      </c>
      <c r="D1052" s="170">
        <v>24996.58</v>
      </c>
      <c r="E1052" s="170">
        <v>24996.58</v>
      </c>
      <c r="F1052" s="170"/>
      <c r="G1052" s="170">
        <v>24996.58</v>
      </c>
    </row>
    <row r="1053" spans="2:7" ht="12.75">
      <c r="B1053" s="11"/>
      <c r="C1053" s="272" t="s">
        <v>214</v>
      </c>
      <c r="D1053" s="170">
        <v>97100.93</v>
      </c>
      <c r="E1053" s="170">
        <v>75074.49</v>
      </c>
      <c r="F1053" s="170">
        <v>17843.65</v>
      </c>
      <c r="G1053" s="170">
        <v>92918.14</v>
      </c>
    </row>
    <row r="1054" spans="2:7" ht="12.75">
      <c r="B1054" s="11"/>
      <c r="C1054" s="272" t="s">
        <v>215</v>
      </c>
      <c r="D1054" s="170">
        <f>SUM(D1052:D1053)</f>
        <v>122097.51</v>
      </c>
      <c r="E1054" s="170">
        <f>SUM(E1052:E1053)</f>
        <v>100071.07</v>
      </c>
      <c r="F1054" s="170">
        <f>SUM(F1052:F1053)</f>
        <v>17843.65</v>
      </c>
      <c r="G1054" s="170">
        <f>SUM(G1052:G1053)</f>
        <v>117914.72</v>
      </c>
    </row>
    <row r="1055" spans="2:7" ht="12.75">
      <c r="B1055" s="11"/>
      <c r="C1055" s="272"/>
      <c r="D1055" s="170"/>
      <c r="E1055" s="170"/>
      <c r="F1055" s="170"/>
      <c r="G1055" s="170"/>
    </row>
    <row r="1056" spans="1:7" ht="12.75">
      <c r="A1056" s="4">
        <v>1080206</v>
      </c>
      <c r="B1056" s="11" t="s">
        <v>92</v>
      </c>
      <c r="C1056" s="272" t="s">
        <v>213</v>
      </c>
      <c r="D1056" s="170"/>
      <c r="E1056" s="170"/>
      <c r="F1056" s="170"/>
      <c r="G1056" s="170"/>
    </row>
    <row r="1057" spans="2:7" ht="12.75">
      <c r="B1057" s="11"/>
      <c r="C1057" s="272" t="s">
        <v>214</v>
      </c>
      <c r="D1057" s="170">
        <v>3943.06</v>
      </c>
      <c r="E1057" s="170">
        <v>3943.06</v>
      </c>
      <c r="F1057" s="170"/>
      <c r="G1057" s="170">
        <v>3943.06</v>
      </c>
    </row>
    <row r="1058" spans="2:7" ht="12.75">
      <c r="B1058" s="11"/>
      <c r="C1058" s="272" t="s">
        <v>215</v>
      </c>
      <c r="D1058" s="170">
        <f>SUM(D1056:D1057)</f>
        <v>3943.06</v>
      </c>
      <c r="E1058" s="170">
        <f>SUM(E1056:E1057)</f>
        <v>3943.06</v>
      </c>
      <c r="F1058" s="170">
        <f>SUM(F1056:F1057)</f>
        <v>0</v>
      </c>
      <c r="G1058" s="170">
        <f>SUM(G1056:G1057)</f>
        <v>3943.06</v>
      </c>
    </row>
    <row r="1059" spans="2:7" ht="12.75">
      <c r="B1059" s="11"/>
      <c r="C1059" s="272"/>
      <c r="D1059" s="170"/>
      <c r="E1059" s="170"/>
      <c r="F1059" s="170"/>
      <c r="G1059" s="170"/>
    </row>
    <row r="1060" spans="2:7" ht="13.5">
      <c r="B1060" s="13" t="s">
        <v>89</v>
      </c>
      <c r="C1060" s="272" t="s">
        <v>213</v>
      </c>
      <c r="D1060" s="232">
        <f aca="true" t="shared" si="34" ref="D1060:E1062">SUM(D1052+D1056)</f>
        <v>24996.58</v>
      </c>
      <c r="E1060" s="232">
        <f t="shared" si="34"/>
        <v>24996.58</v>
      </c>
      <c r="F1060" s="232">
        <f>SUM(F1052+F1057)</f>
        <v>0</v>
      </c>
      <c r="G1060" s="232">
        <f>SUM(G1052+G1056)</f>
        <v>24996.58</v>
      </c>
    </row>
    <row r="1061" spans="2:7" ht="13.5">
      <c r="B1061" s="13"/>
      <c r="C1061" s="272" t="s">
        <v>214</v>
      </c>
      <c r="D1061" s="232">
        <f t="shared" si="34"/>
        <v>101043.98999999999</v>
      </c>
      <c r="E1061" s="232">
        <f t="shared" si="34"/>
        <v>79017.55</v>
      </c>
      <c r="F1061" s="232">
        <f>SUM(F1053+F1057)</f>
        <v>17843.65</v>
      </c>
      <c r="G1061" s="232">
        <f>SUM(G1053+G1057)</f>
        <v>96861.2</v>
      </c>
    </row>
    <row r="1062" spans="2:7" ht="13.5">
      <c r="B1062" s="13"/>
      <c r="C1062" s="272" t="s">
        <v>215</v>
      </c>
      <c r="D1062" s="232">
        <f t="shared" si="34"/>
        <v>126040.56999999999</v>
      </c>
      <c r="E1062" s="232">
        <f t="shared" si="34"/>
        <v>104014.13</v>
      </c>
      <c r="F1062" s="232">
        <f>SUM(F1054+F1058)</f>
        <v>17843.65</v>
      </c>
      <c r="G1062" s="232">
        <f>SUM(G1054+G1058)</f>
        <v>121857.78</v>
      </c>
    </row>
    <row r="1063" spans="2:7" ht="13.5">
      <c r="B1063" s="13"/>
      <c r="C1063" s="272"/>
      <c r="D1063" s="232"/>
      <c r="E1063" s="232"/>
      <c r="F1063" s="232"/>
      <c r="G1063" s="232"/>
    </row>
    <row r="1064" spans="2:7" ht="15.75">
      <c r="B1064" s="14" t="s">
        <v>148</v>
      </c>
      <c r="C1064" s="272" t="s">
        <v>213</v>
      </c>
      <c r="D1064" s="233">
        <f aca="true" t="shared" si="35" ref="D1064:G1066">SUM(D1045+D1060)</f>
        <v>146069.25</v>
      </c>
      <c r="E1064" s="233">
        <f t="shared" si="35"/>
        <v>131355.34000000003</v>
      </c>
      <c r="F1064" s="233">
        <f t="shared" si="35"/>
        <v>10186.47</v>
      </c>
      <c r="G1064" s="233">
        <f t="shared" si="35"/>
        <v>141541.81</v>
      </c>
    </row>
    <row r="1065" spans="2:7" ht="15.75">
      <c r="B1065" s="14"/>
      <c r="C1065" s="272" t="s">
        <v>214</v>
      </c>
      <c r="D1065" s="233">
        <f t="shared" si="35"/>
        <v>572856.01</v>
      </c>
      <c r="E1065" s="233">
        <f t="shared" si="35"/>
        <v>381155.24</v>
      </c>
      <c r="F1065" s="233">
        <f t="shared" si="35"/>
        <v>176309.83</v>
      </c>
      <c r="G1065" s="233">
        <f t="shared" si="35"/>
        <v>557465.0700000001</v>
      </c>
    </row>
    <row r="1066" spans="2:7" ht="15.75">
      <c r="B1066" s="14"/>
      <c r="C1066" s="272" t="s">
        <v>215</v>
      </c>
      <c r="D1066" s="233">
        <f t="shared" si="35"/>
        <v>718925.26</v>
      </c>
      <c r="E1066" s="233">
        <f t="shared" si="35"/>
        <v>512510.58</v>
      </c>
      <c r="F1066" s="233">
        <f t="shared" si="35"/>
        <v>186496.3</v>
      </c>
      <c r="G1066" s="233">
        <f t="shared" si="35"/>
        <v>699006.8800000001</v>
      </c>
    </row>
    <row r="1067" spans="4:7" ht="12.75">
      <c r="D1067" s="170"/>
      <c r="E1067" s="170"/>
      <c r="F1067" s="170"/>
      <c r="G1067" s="176"/>
    </row>
    <row r="1068" spans="4:7" ht="12.75">
      <c r="D1068" s="170"/>
      <c r="E1068" s="170"/>
      <c r="F1068" s="170"/>
      <c r="G1068" s="176"/>
    </row>
    <row r="1069" spans="2:7" ht="15.75">
      <c r="B1069" s="12" t="s">
        <v>149</v>
      </c>
      <c r="C1069" s="12"/>
      <c r="D1069" s="170"/>
      <c r="E1069" s="170"/>
      <c r="F1069" s="170"/>
      <c r="G1069" s="176"/>
    </row>
    <row r="1070" spans="2:7" ht="15.75">
      <c r="B1070" s="18" t="s">
        <v>150</v>
      </c>
      <c r="C1070" s="18"/>
      <c r="D1070" s="170"/>
      <c r="E1070" s="170"/>
      <c r="F1070" s="170"/>
      <c r="G1070" s="176"/>
    </row>
    <row r="1071" spans="4:7" ht="12.75">
      <c r="D1071" s="170"/>
      <c r="E1071" s="170"/>
      <c r="F1071" s="170"/>
      <c r="G1071" s="170"/>
    </row>
    <row r="1072" spans="2:7" ht="15.75">
      <c r="B1072" s="20" t="s">
        <v>78</v>
      </c>
      <c r="C1072" s="20"/>
      <c r="D1072" s="170"/>
      <c r="E1072" s="170"/>
      <c r="F1072" s="170"/>
      <c r="G1072" s="170"/>
    </row>
    <row r="1073" spans="2:7" ht="15.75">
      <c r="B1073" s="18" t="s">
        <v>151</v>
      </c>
      <c r="C1073" s="18"/>
      <c r="D1073" s="170"/>
      <c r="E1073" s="170"/>
      <c r="F1073" s="170"/>
      <c r="G1073" s="170"/>
    </row>
    <row r="1074" spans="4:7" ht="12.75">
      <c r="D1074" s="170"/>
      <c r="E1074" s="170"/>
      <c r="F1074" s="170"/>
      <c r="G1074" s="170"/>
    </row>
    <row r="1075" spans="1:8" ht="13.5">
      <c r="A1075" s="4">
        <v>1090103</v>
      </c>
      <c r="B1075" s="11" t="s">
        <v>81</v>
      </c>
      <c r="C1075" s="272" t="s">
        <v>213</v>
      </c>
      <c r="D1075" s="170">
        <v>2733.86</v>
      </c>
      <c r="E1075" s="170">
        <v>2426.5</v>
      </c>
      <c r="F1075" s="170">
        <v>180.8</v>
      </c>
      <c r="G1075" s="170">
        <v>2607.3</v>
      </c>
      <c r="H1075" s="98"/>
    </row>
    <row r="1076" spans="2:7" ht="12.75">
      <c r="B1076" s="11"/>
      <c r="C1076" s="272" t="s">
        <v>214</v>
      </c>
      <c r="D1076" s="170">
        <v>644.64</v>
      </c>
      <c r="E1076" s="170"/>
      <c r="F1076" s="170">
        <v>54.24</v>
      </c>
      <c r="G1076" s="170">
        <v>54.24</v>
      </c>
    </row>
    <row r="1077" spans="2:7" ht="12.75">
      <c r="B1077" s="11"/>
      <c r="C1077" s="272" t="s">
        <v>215</v>
      </c>
      <c r="D1077" s="170">
        <f>SUM(D1075:D1076)</f>
        <v>3378.5</v>
      </c>
      <c r="E1077" s="170">
        <f>SUM(E1075:E1076)</f>
        <v>2426.5</v>
      </c>
      <c r="F1077" s="170">
        <f>SUM(F1075:F1076)</f>
        <v>235.04000000000002</v>
      </c>
      <c r="G1077" s="170">
        <f>SUM(G1075:G1076)</f>
        <v>2661.54</v>
      </c>
    </row>
    <row r="1078" spans="2:7" ht="12.75">
      <c r="B1078" s="11"/>
      <c r="C1078" s="272"/>
      <c r="D1078" s="170"/>
      <c r="E1078" s="170"/>
      <c r="F1078" s="170"/>
      <c r="G1078" s="170"/>
    </row>
    <row r="1079" spans="1:7" ht="12.75">
      <c r="A1079" s="4">
        <v>1090105</v>
      </c>
      <c r="B1079" s="11" t="s">
        <v>87</v>
      </c>
      <c r="C1079" s="272" t="s">
        <v>213</v>
      </c>
      <c r="D1079" s="170">
        <v>1042.33</v>
      </c>
      <c r="E1079" s="170">
        <v>1042.33</v>
      </c>
      <c r="F1079" s="170"/>
      <c r="G1079" s="172">
        <v>1042.33</v>
      </c>
    </row>
    <row r="1080" spans="2:7" ht="12.75">
      <c r="B1080" s="11"/>
      <c r="C1080" s="272" t="s">
        <v>214</v>
      </c>
      <c r="D1080" s="170">
        <v>8000</v>
      </c>
      <c r="E1080" s="170"/>
      <c r="F1080" s="170">
        <v>1414.44</v>
      </c>
      <c r="G1080" s="172">
        <v>1414.44</v>
      </c>
    </row>
    <row r="1081" spans="2:7" ht="12.75">
      <c r="B1081" s="11"/>
      <c r="C1081" s="272" t="s">
        <v>215</v>
      </c>
      <c r="D1081" s="170">
        <f>SUM(D1079:D1080)</f>
        <v>9042.33</v>
      </c>
      <c r="E1081" s="170">
        <f>SUM(E1079:E1080)</f>
        <v>1042.33</v>
      </c>
      <c r="F1081" s="170">
        <f>SUM(F1079:F1080)</f>
        <v>1414.44</v>
      </c>
      <c r="G1081" s="172">
        <f>SUM(G1079:G1080)</f>
        <v>2456.77</v>
      </c>
    </row>
    <row r="1082" spans="2:7" ht="12.75">
      <c r="B1082" s="11"/>
      <c r="C1082" s="272"/>
      <c r="D1082" s="170"/>
      <c r="E1082" s="170"/>
      <c r="F1082" s="170"/>
      <c r="G1082" s="172"/>
    </row>
    <row r="1083" spans="1:7" ht="12.75">
      <c r="A1083" s="4">
        <v>1090106</v>
      </c>
      <c r="B1083" s="11" t="s">
        <v>92</v>
      </c>
      <c r="C1083" s="272" t="s">
        <v>213</v>
      </c>
      <c r="D1083" s="170"/>
      <c r="E1083" s="170"/>
      <c r="F1083" s="170"/>
      <c r="G1083" s="172"/>
    </row>
    <row r="1084" spans="2:8" ht="13.5">
      <c r="B1084" s="11"/>
      <c r="C1084" s="272" t="s">
        <v>214</v>
      </c>
      <c r="D1084" s="170">
        <v>4577.15</v>
      </c>
      <c r="E1084" s="170">
        <v>4577.15</v>
      </c>
      <c r="F1084" s="170"/>
      <c r="G1084" s="172">
        <v>4577.15</v>
      </c>
      <c r="H1084" s="98"/>
    </row>
    <row r="1085" spans="2:8" ht="13.5">
      <c r="B1085" s="11"/>
      <c r="C1085" s="272" t="s">
        <v>215</v>
      </c>
      <c r="D1085" s="170">
        <f>SUM(D1083:D1084)</f>
        <v>4577.15</v>
      </c>
      <c r="E1085" s="170">
        <f>SUM(E1083:E1084)</f>
        <v>4577.15</v>
      </c>
      <c r="F1085" s="170">
        <f>SUM(F1083:F1084)</f>
        <v>0</v>
      </c>
      <c r="G1085" s="172">
        <f>SUM(G1083:G1084)</f>
        <v>4577.15</v>
      </c>
      <c r="H1085" s="98"/>
    </row>
    <row r="1086" spans="2:8" ht="13.5">
      <c r="B1086" s="11"/>
      <c r="C1086" s="272"/>
      <c r="D1086" s="170"/>
      <c r="E1086" s="170"/>
      <c r="F1086" s="170"/>
      <c r="G1086" s="172"/>
      <c r="H1086" s="98"/>
    </row>
    <row r="1087" spans="1:7" ht="12.75">
      <c r="A1087" s="4">
        <v>1090107</v>
      </c>
      <c r="B1087" s="11" t="s">
        <v>82</v>
      </c>
      <c r="C1087" s="272" t="s">
        <v>213</v>
      </c>
      <c r="D1087" s="170"/>
      <c r="E1087" s="170"/>
      <c r="F1087" s="170"/>
      <c r="G1087" s="172"/>
    </row>
    <row r="1088" spans="2:7" ht="12.75">
      <c r="B1088" s="11"/>
      <c r="C1088" s="272" t="s">
        <v>214</v>
      </c>
      <c r="D1088" s="170"/>
      <c r="E1088" s="170"/>
      <c r="F1088" s="170"/>
      <c r="G1088" s="172"/>
    </row>
    <row r="1089" spans="2:7" ht="12.75">
      <c r="B1089" s="11"/>
      <c r="C1089" s="272" t="s">
        <v>215</v>
      </c>
      <c r="D1089" s="170">
        <f>SUM(D1087:D1088)</f>
        <v>0</v>
      </c>
      <c r="E1089" s="170">
        <f>SUM(E1087:E1088)</f>
        <v>0</v>
      </c>
      <c r="F1089" s="170">
        <f>SUM(F1087:F1088)</f>
        <v>0</v>
      </c>
      <c r="G1089" s="170">
        <f>SUM(G1087:G1088)</f>
        <v>0</v>
      </c>
    </row>
    <row r="1090" spans="2:7" ht="12.75">
      <c r="B1090" s="11"/>
      <c r="C1090" s="272"/>
      <c r="D1090" s="170"/>
      <c r="E1090" s="170"/>
      <c r="F1090" s="170"/>
      <c r="G1090" s="172"/>
    </row>
    <row r="1091" spans="1:7" ht="12.75">
      <c r="A1091" s="4">
        <v>1090108</v>
      </c>
      <c r="B1091" s="11" t="s">
        <v>88</v>
      </c>
      <c r="C1091" s="272" t="s">
        <v>213</v>
      </c>
      <c r="D1091" s="170">
        <v>4278.86</v>
      </c>
      <c r="E1091" s="170">
        <v>2886.4</v>
      </c>
      <c r="F1091" s="170">
        <v>1224</v>
      </c>
      <c r="G1091" s="170">
        <v>4110.4</v>
      </c>
    </row>
    <row r="1092" spans="2:7" ht="12.75">
      <c r="B1092" s="11"/>
      <c r="C1092" s="272" t="s">
        <v>214</v>
      </c>
      <c r="D1092" s="170">
        <v>1039.2</v>
      </c>
      <c r="E1092" s="170">
        <v>435.6</v>
      </c>
      <c r="F1092" s="170">
        <v>603.6</v>
      </c>
      <c r="G1092" s="170">
        <v>1039.2</v>
      </c>
    </row>
    <row r="1093" spans="2:7" ht="12.75">
      <c r="B1093" s="11"/>
      <c r="C1093" s="272" t="s">
        <v>215</v>
      </c>
      <c r="D1093" s="170">
        <f>SUM(D1091:D1092)</f>
        <v>5318.0599999999995</v>
      </c>
      <c r="E1093" s="170">
        <f>SUM(E1091:E1092)</f>
        <v>3322</v>
      </c>
      <c r="F1093" s="170">
        <f>SUM(F1091:F1092)</f>
        <v>1827.6</v>
      </c>
      <c r="G1093" s="170">
        <f>SUM(G1091:G1092)</f>
        <v>5149.599999999999</v>
      </c>
    </row>
    <row r="1094" spans="2:7" ht="12.75">
      <c r="B1094" s="11"/>
      <c r="C1094" s="272"/>
      <c r="D1094" s="170"/>
      <c r="E1094" s="170"/>
      <c r="F1094" s="170"/>
      <c r="G1094" s="170"/>
    </row>
    <row r="1095" spans="2:7" ht="13.5">
      <c r="B1095" s="13" t="s">
        <v>83</v>
      </c>
      <c r="C1095" s="272" t="s">
        <v>213</v>
      </c>
      <c r="D1095" s="232">
        <f aca="true" t="shared" si="36" ref="D1095:G1097">SUM(D1075+D1079+D1083+D1087+D1091)</f>
        <v>8055.049999999999</v>
      </c>
      <c r="E1095" s="232">
        <f t="shared" si="36"/>
        <v>6355.23</v>
      </c>
      <c r="F1095" s="232">
        <f t="shared" si="36"/>
        <v>1404.8</v>
      </c>
      <c r="G1095" s="232">
        <f t="shared" si="36"/>
        <v>7760.03</v>
      </c>
    </row>
    <row r="1096" spans="2:7" ht="13.5">
      <c r="B1096" s="13"/>
      <c r="C1096" s="272" t="s">
        <v>214</v>
      </c>
      <c r="D1096" s="232">
        <f t="shared" si="36"/>
        <v>14260.99</v>
      </c>
      <c r="E1096" s="232">
        <f t="shared" si="36"/>
        <v>5012.75</v>
      </c>
      <c r="F1096" s="232">
        <f t="shared" si="36"/>
        <v>2072.28</v>
      </c>
      <c r="G1096" s="232">
        <f t="shared" si="36"/>
        <v>7085.03</v>
      </c>
    </row>
    <row r="1097" spans="2:7" ht="13.5">
      <c r="B1097" s="13"/>
      <c r="C1097" s="272" t="s">
        <v>215</v>
      </c>
      <c r="D1097" s="232">
        <f t="shared" si="36"/>
        <v>22316.04</v>
      </c>
      <c r="E1097" s="232">
        <f t="shared" si="36"/>
        <v>11367.98</v>
      </c>
      <c r="F1097" s="232">
        <f t="shared" si="36"/>
        <v>3477.08</v>
      </c>
      <c r="G1097" s="232">
        <f t="shared" si="36"/>
        <v>14845.059999999998</v>
      </c>
    </row>
    <row r="1098" spans="4:7" ht="12.75">
      <c r="D1098" s="170"/>
      <c r="E1098" s="170"/>
      <c r="F1098" s="170"/>
      <c r="G1098" s="170"/>
    </row>
    <row r="1099" spans="2:7" ht="15.75">
      <c r="B1099" s="20" t="s">
        <v>90</v>
      </c>
      <c r="C1099" s="20"/>
      <c r="D1099" s="170"/>
      <c r="E1099" s="170"/>
      <c r="F1099" s="170"/>
      <c r="G1099" s="170"/>
    </row>
    <row r="1100" spans="2:7" ht="14.25">
      <c r="B1100" s="21" t="s">
        <v>152</v>
      </c>
      <c r="C1100" s="21"/>
      <c r="D1100" s="170"/>
      <c r="E1100" s="170"/>
      <c r="F1100" s="170"/>
      <c r="G1100" s="176"/>
    </row>
    <row r="1101" spans="4:7" ht="12.75">
      <c r="D1101" s="170"/>
      <c r="E1101" s="170"/>
      <c r="F1101" s="170"/>
      <c r="G1101" s="170"/>
    </row>
    <row r="1102" spans="1:7" ht="12.75">
      <c r="A1102" s="4">
        <v>1090303</v>
      </c>
      <c r="B1102" s="11" t="s">
        <v>81</v>
      </c>
      <c r="C1102" s="272" t="s">
        <v>213</v>
      </c>
      <c r="D1102" s="173">
        <v>2000</v>
      </c>
      <c r="E1102" s="170">
        <v>1314</v>
      </c>
      <c r="F1102" s="170">
        <v>686</v>
      </c>
      <c r="G1102" s="172">
        <v>2000</v>
      </c>
    </row>
    <row r="1103" spans="2:7" ht="12.75">
      <c r="B1103" s="11"/>
      <c r="C1103" s="272" t="s">
        <v>214</v>
      </c>
      <c r="D1103" s="170">
        <v>2664.56</v>
      </c>
      <c r="E1103" s="170">
        <v>204</v>
      </c>
      <c r="F1103" s="170">
        <v>2460.56</v>
      </c>
      <c r="G1103" s="172">
        <v>2664.56</v>
      </c>
    </row>
    <row r="1104" spans="2:7" ht="12.75">
      <c r="B1104" s="11"/>
      <c r="C1104" s="272" t="s">
        <v>215</v>
      </c>
      <c r="D1104" s="170">
        <f>SUM(D1102:D1103)</f>
        <v>4664.5599999999995</v>
      </c>
      <c r="E1104" s="170">
        <f>SUM(E1102:E1103)</f>
        <v>1518</v>
      </c>
      <c r="F1104" s="170">
        <f>SUM(F1102:F1103)</f>
        <v>3146.56</v>
      </c>
      <c r="G1104" s="172">
        <f>SUM(G1102:G1103)</f>
        <v>4664.5599999999995</v>
      </c>
    </row>
    <row r="1105" spans="2:7" ht="12.75">
      <c r="B1105" s="11"/>
      <c r="C1105" s="272"/>
      <c r="D1105" s="170"/>
      <c r="E1105" s="170"/>
      <c r="F1105" s="170"/>
      <c r="G1105" s="172"/>
    </row>
    <row r="1106" spans="1:7" ht="12.75">
      <c r="A1106" s="4">
        <v>1090305</v>
      </c>
      <c r="B1106" s="11" t="s">
        <v>87</v>
      </c>
      <c r="C1106" s="272" t="s">
        <v>213</v>
      </c>
      <c r="D1106" s="170"/>
      <c r="E1106" s="170"/>
      <c r="F1106" s="170"/>
      <c r="G1106" s="172"/>
    </row>
    <row r="1107" spans="2:7" ht="12.75">
      <c r="B1107" s="11"/>
      <c r="C1107" s="272" t="s">
        <v>214</v>
      </c>
      <c r="D1107" s="170">
        <v>1500</v>
      </c>
      <c r="E1107" s="170"/>
      <c r="F1107" s="170">
        <v>1500</v>
      </c>
      <c r="G1107" s="172">
        <v>1500</v>
      </c>
    </row>
    <row r="1108" spans="2:7" ht="12.75">
      <c r="B1108" s="11"/>
      <c r="C1108" s="272" t="s">
        <v>215</v>
      </c>
      <c r="D1108" s="170">
        <f>SUM(D1106:D1107)</f>
        <v>1500</v>
      </c>
      <c r="E1108" s="170">
        <f>SUM(E1106:E1107)</f>
        <v>0</v>
      </c>
      <c r="F1108" s="170">
        <f>SUM(F1106:F1107)</f>
        <v>1500</v>
      </c>
      <c r="G1108" s="170">
        <f>SUM(G1106:G1107)</f>
        <v>1500</v>
      </c>
    </row>
    <row r="1109" spans="2:7" ht="12.75">
      <c r="B1109" s="11"/>
      <c r="C1109" s="272"/>
      <c r="D1109" s="170"/>
      <c r="E1109" s="170"/>
      <c r="F1109" s="170"/>
      <c r="G1109" s="172"/>
    </row>
    <row r="1110" spans="2:7" ht="13.5">
      <c r="B1110" s="13" t="s">
        <v>93</v>
      </c>
      <c r="C1110" s="272" t="s">
        <v>213</v>
      </c>
      <c r="D1110" s="232">
        <f>SUM(D1102)</f>
        <v>2000</v>
      </c>
      <c r="E1110" s="232">
        <f>SUM(E1102)</f>
        <v>1314</v>
      </c>
      <c r="F1110" s="232">
        <f>SUM(F1102)</f>
        <v>686</v>
      </c>
      <c r="G1110" s="232">
        <f>SUM(G1102)</f>
        <v>2000</v>
      </c>
    </row>
    <row r="1111" spans="2:7" ht="13.5">
      <c r="B1111" s="13"/>
      <c r="C1111" s="272" t="s">
        <v>214</v>
      </c>
      <c r="D1111" s="232">
        <f aca="true" t="shared" si="37" ref="D1111:G1112">SUM(D1103+D1107)</f>
        <v>4164.5599999999995</v>
      </c>
      <c r="E1111" s="232">
        <f t="shared" si="37"/>
        <v>204</v>
      </c>
      <c r="F1111" s="232">
        <f t="shared" si="37"/>
        <v>3960.56</v>
      </c>
      <c r="G1111" s="232">
        <f t="shared" si="37"/>
        <v>4164.5599999999995</v>
      </c>
    </row>
    <row r="1112" spans="2:7" ht="13.5">
      <c r="B1112" s="13"/>
      <c r="C1112" s="272" t="s">
        <v>215</v>
      </c>
      <c r="D1112" s="232">
        <f t="shared" si="37"/>
        <v>6164.5599999999995</v>
      </c>
      <c r="E1112" s="232">
        <f t="shared" si="37"/>
        <v>1518</v>
      </c>
      <c r="F1112" s="232">
        <f t="shared" si="37"/>
        <v>4646.5599999999995</v>
      </c>
      <c r="G1112" s="232">
        <f t="shared" si="37"/>
        <v>6164.5599999999995</v>
      </c>
    </row>
    <row r="1113" spans="4:7" ht="12.75">
      <c r="D1113" s="170"/>
      <c r="E1113" s="170"/>
      <c r="F1113" s="170"/>
      <c r="G1113" s="170"/>
    </row>
    <row r="1114" spans="2:7" ht="15.75">
      <c r="B1114" s="20" t="s">
        <v>94</v>
      </c>
      <c r="C1114" s="20"/>
      <c r="D1114" s="170"/>
      <c r="E1114" s="170"/>
      <c r="F1114" s="170"/>
      <c r="G1114" s="170"/>
    </row>
    <row r="1115" spans="2:7" ht="15.75">
      <c r="B1115" s="18" t="s">
        <v>153</v>
      </c>
      <c r="C1115" s="18"/>
      <c r="D1115" s="170"/>
      <c r="E1115" s="170"/>
      <c r="F1115" s="170"/>
      <c r="G1115" s="170"/>
    </row>
    <row r="1116" spans="4:7" ht="12.75">
      <c r="D1116" s="170"/>
      <c r="E1116" s="170"/>
      <c r="F1116" s="170"/>
      <c r="G1116" s="170"/>
    </row>
    <row r="1117" spans="1:7" ht="12.75">
      <c r="A1117" s="4">
        <v>1090401</v>
      </c>
      <c r="B1117" s="11" t="s">
        <v>86</v>
      </c>
      <c r="C1117" s="272" t="s">
        <v>213</v>
      </c>
      <c r="D1117" s="170">
        <v>2437.55</v>
      </c>
      <c r="E1117" s="170">
        <v>2437.55</v>
      </c>
      <c r="F1117" s="170"/>
      <c r="G1117" s="170">
        <v>2437.55</v>
      </c>
    </row>
    <row r="1118" spans="2:7" ht="12.75">
      <c r="B1118" s="11"/>
      <c r="C1118" s="272" t="s">
        <v>214</v>
      </c>
      <c r="D1118" s="170">
        <v>28458.86</v>
      </c>
      <c r="E1118" s="170">
        <v>27104.09</v>
      </c>
      <c r="F1118" s="170">
        <v>835.5</v>
      </c>
      <c r="G1118" s="170">
        <v>27939.59</v>
      </c>
    </row>
    <row r="1119" spans="2:8" ht="12.75">
      <c r="B1119" s="11"/>
      <c r="C1119" s="272" t="s">
        <v>215</v>
      </c>
      <c r="D1119" s="170">
        <f>SUM(D1117:D1118)</f>
        <v>30896.41</v>
      </c>
      <c r="E1119" s="170">
        <f>SUM(E1117:E1118)</f>
        <v>29541.64</v>
      </c>
      <c r="F1119" s="170">
        <f>SUM(F1117:F1118)</f>
        <v>835.5</v>
      </c>
      <c r="G1119" s="170">
        <f>SUM(G1117:G1118)</f>
        <v>30377.14</v>
      </c>
      <c r="H1119" s="46"/>
    </row>
    <row r="1120" spans="2:8" ht="12.75">
      <c r="B1120" s="11"/>
      <c r="C1120" s="272"/>
      <c r="D1120" s="170"/>
      <c r="E1120" s="170"/>
      <c r="F1120" s="170"/>
      <c r="G1120" s="170"/>
      <c r="H1120" s="46"/>
    </row>
    <row r="1121" spans="1:8" ht="12.75">
      <c r="A1121" s="4">
        <v>1090402</v>
      </c>
      <c r="B1121" s="11" t="s">
        <v>80</v>
      </c>
      <c r="C1121" s="272" t="s">
        <v>213</v>
      </c>
      <c r="D1121" s="170">
        <v>750</v>
      </c>
      <c r="E1121" s="170">
        <v>750</v>
      </c>
      <c r="F1121" s="170"/>
      <c r="G1121" s="170">
        <v>750</v>
      </c>
      <c r="H1121" s="46"/>
    </row>
    <row r="1122" spans="2:8" ht="12.75">
      <c r="B1122" s="11"/>
      <c r="C1122" s="272" t="s">
        <v>214</v>
      </c>
      <c r="D1122" s="170"/>
      <c r="E1122" s="170"/>
      <c r="F1122" s="170"/>
      <c r="G1122" s="170"/>
      <c r="H1122" s="46"/>
    </row>
    <row r="1123" spans="2:8" ht="13.5">
      <c r="B1123" s="11"/>
      <c r="C1123" s="272" t="s">
        <v>215</v>
      </c>
      <c r="D1123" s="170">
        <f>SUM(D1121:D1122)</f>
        <v>750</v>
      </c>
      <c r="E1123" s="170">
        <f>SUM(E1121)</f>
        <v>750</v>
      </c>
      <c r="F1123" s="170"/>
      <c r="G1123" s="170">
        <f>SUM(G1121:G1122)</f>
        <v>750</v>
      </c>
      <c r="H1123" s="98"/>
    </row>
    <row r="1124" spans="2:8" ht="13.5">
      <c r="B1124" s="11"/>
      <c r="C1124" s="272"/>
      <c r="D1124" s="170"/>
      <c r="E1124" s="170"/>
      <c r="F1124" s="170"/>
      <c r="G1124" s="170"/>
      <c r="H1124" s="98"/>
    </row>
    <row r="1125" spans="1:7" ht="12.75">
      <c r="A1125" s="4">
        <v>1090405</v>
      </c>
      <c r="B1125" s="11" t="s">
        <v>87</v>
      </c>
      <c r="C1125" s="272" t="s">
        <v>213</v>
      </c>
      <c r="D1125" s="170">
        <v>11565.14</v>
      </c>
      <c r="E1125" s="170"/>
      <c r="F1125" s="170">
        <v>11565.14</v>
      </c>
      <c r="G1125" s="172">
        <v>11565.14</v>
      </c>
    </row>
    <row r="1126" spans="2:7" ht="12.75">
      <c r="B1126" s="11"/>
      <c r="C1126" s="272" t="s">
        <v>214</v>
      </c>
      <c r="D1126" s="170"/>
      <c r="E1126" s="170"/>
      <c r="F1126" s="170"/>
      <c r="G1126" s="172"/>
    </row>
    <row r="1127" spans="2:7" ht="12.75">
      <c r="B1127" s="11"/>
      <c r="C1127" s="272" t="s">
        <v>215</v>
      </c>
      <c r="D1127" s="170">
        <f>SUM(D1125:D1126)</f>
        <v>11565.14</v>
      </c>
      <c r="E1127" s="170">
        <f>SUM(E1125:E1126)</f>
        <v>0</v>
      </c>
      <c r="F1127" s="170">
        <f>SUM(F1125:F1126)</f>
        <v>11565.14</v>
      </c>
      <c r="G1127" s="172">
        <f>SUM(G1125:G1126)</f>
        <v>11565.14</v>
      </c>
    </row>
    <row r="1128" spans="2:7" ht="12.75">
      <c r="B1128" s="11"/>
      <c r="C1128" s="272"/>
      <c r="D1128" s="170"/>
      <c r="E1128" s="170"/>
      <c r="F1128" s="170"/>
      <c r="G1128" s="170"/>
    </row>
    <row r="1129" spans="1:7" ht="12.75">
      <c r="A1129" s="4">
        <v>1090406</v>
      </c>
      <c r="B1129" s="11" t="s">
        <v>92</v>
      </c>
      <c r="C1129" s="272" t="s">
        <v>213</v>
      </c>
      <c r="D1129" s="170"/>
      <c r="E1129" s="170"/>
      <c r="F1129" s="170"/>
      <c r="G1129" s="170"/>
    </row>
    <row r="1130" spans="2:7" ht="12" customHeight="1">
      <c r="B1130" s="11"/>
      <c r="C1130" s="272" t="s">
        <v>214</v>
      </c>
      <c r="D1130" s="170">
        <v>5676.55</v>
      </c>
      <c r="E1130" s="170">
        <v>5676.55</v>
      </c>
      <c r="F1130" s="170"/>
      <c r="G1130" s="170">
        <v>5676.55</v>
      </c>
    </row>
    <row r="1131" spans="2:7" ht="12.75">
      <c r="B1131" s="11"/>
      <c r="C1131" s="272" t="s">
        <v>215</v>
      </c>
      <c r="D1131" s="170">
        <f>SUM(D1129:D1130)</f>
        <v>5676.55</v>
      </c>
      <c r="E1131" s="170">
        <f>SUM(E1129:E1130)</f>
        <v>5676.55</v>
      </c>
      <c r="F1131" s="170">
        <f>SUM(F1129:F1130)</f>
        <v>0</v>
      </c>
      <c r="G1131" s="170">
        <f>SUM(G1129:G1130)</f>
        <v>5676.55</v>
      </c>
    </row>
    <row r="1132" spans="2:7" ht="12.75">
      <c r="B1132" s="11"/>
      <c r="C1132" s="272"/>
      <c r="D1132" s="170"/>
      <c r="E1132" s="170"/>
      <c r="F1132" s="170"/>
      <c r="G1132" s="170"/>
    </row>
    <row r="1133" spans="2:7" ht="13.5">
      <c r="B1133" s="13" t="s">
        <v>125</v>
      </c>
      <c r="C1133" s="272" t="s">
        <v>213</v>
      </c>
      <c r="D1133" s="232">
        <f aca="true" t="shared" si="38" ref="D1133:G1135">D1125+D1117+D1121+D1129</f>
        <v>14752.689999999999</v>
      </c>
      <c r="E1133" s="232">
        <f t="shared" si="38"/>
        <v>3187.55</v>
      </c>
      <c r="F1133" s="232">
        <f t="shared" si="38"/>
        <v>11565.14</v>
      </c>
      <c r="G1133" s="232">
        <f t="shared" si="38"/>
        <v>14752.689999999999</v>
      </c>
    </row>
    <row r="1134" spans="2:7" ht="13.5">
      <c r="B1134" s="13"/>
      <c r="C1134" s="272" t="s">
        <v>214</v>
      </c>
      <c r="D1134" s="232">
        <f t="shared" si="38"/>
        <v>34135.41</v>
      </c>
      <c r="E1134" s="232">
        <f t="shared" si="38"/>
        <v>32780.64</v>
      </c>
      <c r="F1134" s="232">
        <f t="shared" si="38"/>
        <v>835.5</v>
      </c>
      <c r="G1134" s="232">
        <f t="shared" si="38"/>
        <v>33616.14</v>
      </c>
    </row>
    <row r="1135" spans="2:7" ht="13.5">
      <c r="B1135" s="13"/>
      <c r="C1135" s="272" t="s">
        <v>215</v>
      </c>
      <c r="D1135" s="232">
        <f t="shared" si="38"/>
        <v>48888.100000000006</v>
      </c>
      <c r="E1135" s="232">
        <f t="shared" si="38"/>
        <v>35968.19</v>
      </c>
      <c r="F1135" s="232">
        <f t="shared" si="38"/>
        <v>12400.64</v>
      </c>
      <c r="G1135" s="232">
        <f t="shared" si="38"/>
        <v>48368.83</v>
      </c>
    </row>
    <row r="1136" spans="4:7" ht="12.75">
      <c r="D1136" s="170"/>
      <c r="E1136" s="170"/>
      <c r="F1136" s="170"/>
      <c r="G1136" s="170"/>
    </row>
    <row r="1137" spans="2:7" ht="15.75">
      <c r="B1137" s="20" t="s">
        <v>97</v>
      </c>
      <c r="C1137" s="20"/>
      <c r="D1137" s="170"/>
      <c r="E1137" s="170"/>
      <c r="F1137" s="170"/>
      <c r="G1137" s="170"/>
    </row>
    <row r="1138" spans="2:8" ht="15.75">
      <c r="B1138" s="18" t="s">
        <v>154</v>
      </c>
      <c r="C1138" s="18"/>
      <c r="D1138" s="170"/>
      <c r="E1138" s="170"/>
      <c r="F1138" s="170"/>
      <c r="G1138" s="176"/>
      <c r="H1138" s="35"/>
    </row>
    <row r="1139" spans="4:8" ht="12.75">
      <c r="D1139" s="170"/>
      <c r="E1139" s="170"/>
      <c r="F1139" s="170"/>
      <c r="G1139" s="176"/>
      <c r="H1139" s="35"/>
    </row>
    <row r="1140" spans="1:8" ht="12.75">
      <c r="A1140" s="4">
        <v>1090501</v>
      </c>
      <c r="B1140" s="11" t="s">
        <v>86</v>
      </c>
      <c r="C1140" s="272" t="s">
        <v>213</v>
      </c>
      <c r="D1140" s="170">
        <v>5011.5</v>
      </c>
      <c r="E1140" s="170">
        <v>5007.86</v>
      </c>
      <c r="F1140" s="170"/>
      <c r="G1140" s="170">
        <v>5007.86</v>
      </c>
      <c r="H1140" s="35"/>
    </row>
    <row r="1141" spans="2:8" ht="12.75">
      <c r="B1141" s="11"/>
      <c r="C1141" s="272" t="s">
        <v>214</v>
      </c>
      <c r="D1141" s="170">
        <v>55398.72</v>
      </c>
      <c r="E1141" s="170">
        <v>52459</v>
      </c>
      <c r="F1141" s="170">
        <v>2646.64</v>
      </c>
      <c r="G1141" s="170">
        <v>55105.64</v>
      </c>
      <c r="H1141" s="35"/>
    </row>
    <row r="1142" spans="2:8" ht="13.5">
      <c r="B1142" s="11"/>
      <c r="C1142" s="272" t="s">
        <v>215</v>
      </c>
      <c r="D1142" s="170">
        <f>SUM(D1140:D1141)</f>
        <v>60410.22</v>
      </c>
      <c r="E1142" s="170">
        <f>SUM(E1140:E1141)</f>
        <v>57466.86</v>
      </c>
      <c r="F1142" s="170">
        <f>SUM(F1140:F1141)</f>
        <v>2646.64</v>
      </c>
      <c r="G1142" s="170">
        <f>SUM(G1140:G1141)</f>
        <v>60113.5</v>
      </c>
      <c r="H1142" s="98"/>
    </row>
    <row r="1143" spans="2:8" ht="13.5">
      <c r="B1143" s="11"/>
      <c r="C1143" s="272"/>
      <c r="D1143" s="170"/>
      <c r="E1143" s="170"/>
      <c r="F1143" s="170"/>
      <c r="G1143" s="170"/>
      <c r="H1143" s="98"/>
    </row>
    <row r="1144" spans="1:8" ht="13.5">
      <c r="A1144" s="4">
        <v>1090502</v>
      </c>
      <c r="B1144" s="11" t="s">
        <v>80</v>
      </c>
      <c r="C1144" s="272" t="s">
        <v>213</v>
      </c>
      <c r="D1144" s="170">
        <v>12111.26</v>
      </c>
      <c r="E1144" s="170">
        <v>11913.74</v>
      </c>
      <c r="F1144" s="170"/>
      <c r="G1144" s="170">
        <v>11913.74</v>
      </c>
      <c r="H1144" s="98"/>
    </row>
    <row r="1145" spans="2:7" ht="12.75">
      <c r="B1145" s="11"/>
      <c r="C1145" s="272" t="s">
        <v>214</v>
      </c>
      <c r="D1145" s="170">
        <v>24776.49</v>
      </c>
      <c r="E1145" s="170">
        <v>16928.65</v>
      </c>
      <c r="F1145" s="170">
        <v>6927.26</v>
      </c>
      <c r="G1145" s="170">
        <v>23855.91</v>
      </c>
    </row>
    <row r="1146" spans="2:7" ht="12.75">
      <c r="B1146" s="11"/>
      <c r="C1146" s="272" t="s">
        <v>215</v>
      </c>
      <c r="D1146" s="170">
        <f>SUM(D1144:D1145)</f>
        <v>36887.75</v>
      </c>
      <c r="E1146" s="170">
        <f>SUM(E1144:E1145)</f>
        <v>28842.39</v>
      </c>
      <c r="F1146" s="170">
        <f>SUM(F1144:F1145)</f>
        <v>6927.26</v>
      </c>
      <c r="G1146" s="170">
        <f>SUM(G1144:G1145)</f>
        <v>35769.65</v>
      </c>
    </row>
    <row r="1147" spans="2:7" ht="12.75">
      <c r="B1147" s="11"/>
      <c r="C1147" s="272"/>
      <c r="D1147" s="170"/>
      <c r="E1147" s="170"/>
      <c r="F1147" s="194"/>
      <c r="G1147" s="170"/>
    </row>
    <row r="1148" spans="1:7" ht="12.75">
      <c r="A1148" s="4">
        <v>1090503</v>
      </c>
      <c r="B1148" s="11" t="s">
        <v>81</v>
      </c>
      <c r="C1148" s="272" t="s">
        <v>213</v>
      </c>
      <c r="D1148" s="170">
        <v>39615.42</v>
      </c>
      <c r="E1148" s="170">
        <v>28823.66</v>
      </c>
      <c r="F1148" s="173">
        <v>2321.86</v>
      </c>
      <c r="G1148" s="170">
        <v>31145.52</v>
      </c>
    </row>
    <row r="1149" spans="2:7" ht="12.75">
      <c r="B1149" s="11"/>
      <c r="C1149" s="272" t="s">
        <v>214</v>
      </c>
      <c r="D1149" s="170">
        <v>214353.1</v>
      </c>
      <c r="E1149" s="170">
        <v>61379.86</v>
      </c>
      <c r="F1149" s="170">
        <v>152803.4</v>
      </c>
      <c r="G1149" s="170">
        <v>214183.26</v>
      </c>
    </row>
    <row r="1150" spans="2:7" ht="12.75">
      <c r="B1150" s="11"/>
      <c r="C1150" s="272" t="s">
        <v>215</v>
      </c>
      <c r="D1150" s="170">
        <f>SUM(D1148:D1149)</f>
        <v>253968.52000000002</v>
      </c>
      <c r="E1150" s="170">
        <f>SUM(E1148:E1149)</f>
        <v>90203.52</v>
      </c>
      <c r="F1150" s="170">
        <f>SUM(F1148:F1149)</f>
        <v>155125.25999999998</v>
      </c>
      <c r="G1150" s="170">
        <f>SUM(G1148:G1149)</f>
        <v>245328.78</v>
      </c>
    </row>
    <row r="1151" spans="2:7" ht="12.75">
      <c r="B1151" s="11"/>
      <c r="C1151" s="272"/>
      <c r="D1151" s="170"/>
      <c r="E1151" s="170"/>
      <c r="F1151" s="170"/>
      <c r="G1151" s="170"/>
    </row>
    <row r="1152" spans="1:7" ht="12.75">
      <c r="A1152" s="4">
        <v>1090504</v>
      </c>
      <c r="B1152" s="11" t="s">
        <v>122</v>
      </c>
      <c r="C1152" s="272" t="s">
        <v>213</v>
      </c>
      <c r="D1152" s="170"/>
      <c r="E1152" s="184"/>
      <c r="F1152" s="184"/>
      <c r="G1152" s="172"/>
    </row>
    <row r="1153" spans="2:7" ht="12.75">
      <c r="B1153" s="11"/>
      <c r="C1153" s="272" t="s">
        <v>214</v>
      </c>
      <c r="D1153" s="170">
        <v>8897.34</v>
      </c>
      <c r="E1153" s="170">
        <v>8891.56</v>
      </c>
      <c r="F1153" s="170"/>
      <c r="G1153" s="172">
        <v>8891.56</v>
      </c>
    </row>
    <row r="1154" spans="2:7" ht="12.75">
      <c r="B1154" s="11"/>
      <c r="C1154" s="272" t="s">
        <v>215</v>
      </c>
      <c r="D1154" s="170">
        <f>SUM(D1152:D1153)</f>
        <v>8897.34</v>
      </c>
      <c r="E1154" s="170">
        <f>SUM(E1152:E1153)</f>
        <v>8891.56</v>
      </c>
      <c r="F1154" s="170">
        <f>SUM(F1152:F1153)</f>
        <v>0</v>
      </c>
      <c r="G1154" s="172">
        <f>SUM(G1152:G1153)</f>
        <v>8891.56</v>
      </c>
    </row>
    <row r="1155" spans="2:7" ht="12.75">
      <c r="B1155" s="11"/>
      <c r="C1155" s="272"/>
      <c r="D1155" s="170"/>
      <c r="E1155" s="170"/>
      <c r="F1155" s="170"/>
      <c r="G1155" s="172"/>
    </row>
    <row r="1156" spans="1:7" ht="12.75">
      <c r="A1156" s="4">
        <v>1090507</v>
      </c>
      <c r="B1156" s="11" t="s">
        <v>82</v>
      </c>
      <c r="C1156" s="272" t="s">
        <v>213</v>
      </c>
      <c r="D1156" s="170"/>
      <c r="E1156" s="170"/>
      <c r="F1156" s="170"/>
      <c r="G1156" s="172"/>
    </row>
    <row r="1157" spans="2:7" ht="12.75">
      <c r="B1157" s="11"/>
      <c r="C1157" s="272" t="s">
        <v>214</v>
      </c>
      <c r="D1157" s="170">
        <v>4148.49</v>
      </c>
      <c r="E1157" s="170">
        <v>4065.1</v>
      </c>
      <c r="F1157" s="170"/>
      <c r="G1157" s="172">
        <v>4065.1</v>
      </c>
    </row>
    <row r="1158" spans="2:7" ht="12.75">
      <c r="B1158" s="11"/>
      <c r="C1158" s="272" t="s">
        <v>215</v>
      </c>
      <c r="D1158" s="170">
        <f>SUM(D1156:D1157)</f>
        <v>4148.49</v>
      </c>
      <c r="E1158" s="170">
        <f>SUM(E1156:E1157)</f>
        <v>4065.1</v>
      </c>
      <c r="F1158" s="170">
        <f>SUM(F1156:F1157)</f>
        <v>0</v>
      </c>
      <c r="G1158" s="172">
        <f>SUM(G1156:G1157)</f>
        <v>4065.1</v>
      </c>
    </row>
    <row r="1159" spans="2:8" ht="13.5">
      <c r="B1159" s="11"/>
      <c r="C1159" s="272"/>
      <c r="D1159" s="170"/>
      <c r="E1159" s="170"/>
      <c r="F1159" s="172"/>
      <c r="G1159" s="170"/>
      <c r="H1159" s="98"/>
    </row>
    <row r="1160" spans="2:8" ht="13.5">
      <c r="B1160" s="13" t="s">
        <v>127</v>
      </c>
      <c r="C1160" s="272" t="s">
        <v>213</v>
      </c>
      <c r="D1160" s="232">
        <f aca="true" t="shared" si="39" ref="D1160:G1162">SUM(D1140+D1144+D1148+D1152+D1156)</f>
        <v>56738.18</v>
      </c>
      <c r="E1160" s="232">
        <f t="shared" si="39"/>
        <v>45745.259999999995</v>
      </c>
      <c r="F1160" s="232">
        <f t="shared" si="39"/>
        <v>2321.86</v>
      </c>
      <c r="G1160" s="232">
        <f t="shared" si="39"/>
        <v>48067.119999999995</v>
      </c>
      <c r="H1160" s="98"/>
    </row>
    <row r="1161" spans="2:8" ht="15.75">
      <c r="B1161" s="13"/>
      <c r="C1161" s="272" t="s">
        <v>214</v>
      </c>
      <c r="D1161" s="232">
        <f t="shared" si="39"/>
        <v>307574.14</v>
      </c>
      <c r="E1161" s="232">
        <f t="shared" si="39"/>
        <v>143724.17</v>
      </c>
      <c r="F1161" s="232">
        <f t="shared" si="39"/>
        <v>162377.3</v>
      </c>
      <c r="G1161" s="232">
        <f t="shared" si="39"/>
        <v>306101.47</v>
      </c>
      <c r="H1161" s="128"/>
    </row>
    <row r="1162" spans="2:8" ht="15.75">
      <c r="B1162" s="13"/>
      <c r="C1162" s="272" t="s">
        <v>215</v>
      </c>
      <c r="D1162" s="232">
        <f t="shared" si="39"/>
        <v>364312.32</v>
      </c>
      <c r="E1162" s="232">
        <f t="shared" si="39"/>
        <v>189469.43000000002</v>
      </c>
      <c r="F1162" s="232">
        <f t="shared" si="39"/>
        <v>164699.15999999997</v>
      </c>
      <c r="G1162" s="232">
        <f t="shared" si="39"/>
        <v>354168.58999999997</v>
      </c>
      <c r="H1162" s="128"/>
    </row>
    <row r="1163" spans="4:8" ht="15.75">
      <c r="D1163" s="170"/>
      <c r="E1163" s="170"/>
      <c r="F1163" s="170"/>
      <c r="G1163" s="176"/>
      <c r="H1163" s="128"/>
    </row>
    <row r="1164" spans="2:7" ht="15.75">
      <c r="B1164" s="20" t="s">
        <v>100</v>
      </c>
      <c r="C1164" s="20"/>
      <c r="D1164" s="170"/>
      <c r="E1164" s="170"/>
      <c r="F1164" s="170"/>
      <c r="G1164" s="176"/>
    </row>
    <row r="1165" spans="2:7" ht="15.75">
      <c r="B1165" s="18" t="s">
        <v>155</v>
      </c>
      <c r="C1165" s="18"/>
      <c r="D1165" s="170"/>
      <c r="E1165" s="170"/>
      <c r="F1165" s="170"/>
      <c r="G1165" s="176"/>
    </row>
    <row r="1166" spans="4:7" ht="12.75">
      <c r="D1166" s="170"/>
      <c r="E1166" s="170"/>
      <c r="F1166" s="170"/>
      <c r="G1166" s="176"/>
    </row>
    <row r="1167" spans="1:7" ht="12.75">
      <c r="A1167" s="4">
        <v>1090602</v>
      </c>
      <c r="B1167" s="11" t="s">
        <v>80</v>
      </c>
      <c r="C1167" s="272" t="s">
        <v>213</v>
      </c>
      <c r="D1167" s="170">
        <v>864.94</v>
      </c>
      <c r="E1167" s="170"/>
      <c r="F1167" s="170">
        <v>864.94</v>
      </c>
      <c r="G1167" s="172">
        <v>864.94</v>
      </c>
    </row>
    <row r="1168" spans="2:8" ht="12.75">
      <c r="B1168" s="11"/>
      <c r="C1168" s="272" t="s">
        <v>214</v>
      </c>
      <c r="D1168" s="170">
        <v>3556.76</v>
      </c>
      <c r="E1168" s="170">
        <v>3479.95</v>
      </c>
      <c r="F1168" s="170">
        <v>76.8</v>
      </c>
      <c r="G1168" s="172">
        <v>3556.75</v>
      </c>
      <c r="H1168" s="46"/>
    </row>
    <row r="1169" spans="2:7" ht="12.75">
      <c r="B1169" s="11"/>
      <c r="C1169" s="272" t="s">
        <v>215</v>
      </c>
      <c r="D1169" s="170">
        <f>SUM(D1167:D1168)</f>
        <v>4421.700000000001</v>
      </c>
      <c r="E1169" s="170">
        <f>SUM(E1167:E1168)</f>
        <v>3479.95</v>
      </c>
      <c r="F1169" s="170">
        <f>SUM(F1167:F1168)</f>
        <v>941.74</v>
      </c>
      <c r="G1169" s="172">
        <f>SUM(G1167:G1168)</f>
        <v>4421.6900000000005</v>
      </c>
    </row>
    <row r="1170" spans="2:7" ht="12.75">
      <c r="B1170" s="11"/>
      <c r="C1170" s="272"/>
      <c r="D1170" s="170"/>
      <c r="E1170" s="170"/>
      <c r="F1170" s="170"/>
      <c r="G1170" s="172"/>
    </row>
    <row r="1171" spans="1:7" ht="12.75">
      <c r="A1171" s="4">
        <v>1090603</v>
      </c>
      <c r="B1171" s="11" t="s">
        <v>81</v>
      </c>
      <c r="C1171" s="272" t="s">
        <v>213</v>
      </c>
      <c r="D1171" s="170">
        <v>2163.29</v>
      </c>
      <c r="E1171" s="170">
        <v>2163.29</v>
      </c>
      <c r="F1171" s="170"/>
      <c r="G1171" s="172">
        <v>2163.29</v>
      </c>
    </row>
    <row r="1172" spans="2:7" ht="12.75">
      <c r="B1172" s="11"/>
      <c r="C1172" s="272" t="s">
        <v>214</v>
      </c>
      <c r="D1172" s="170">
        <v>2236</v>
      </c>
      <c r="E1172" s="170">
        <v>2236</v>
      </c>
      <c r="F1172" s="170"/>
      <c r="G1172" s="172">
        <v>2236</v>
      </c>
    </row>
    <row r="1173" spans="2:7" ht="12.75">
      <c r="B1173" s="11"/>
      <c r="C1173" s="272" t="s">
        <v>215</v>
      </c>
      <c r="D1173" s="170">
        <f>SUM(D1171:D1172)</f>
        <v>4399.29</v>
      </c>
      <c r="E1173" s="170">
        <f>SUM(E1171:E1172)</f>
        <v>4399.29</v>
      </c>
      <c r="F1173" s="170">
        <f>SUM(F1171:F1172)</f>
        <v>0</v>
      </c>
      <c r="G1173" s="172">
        <f>SUM(G1171:G1172)</f>
        <v>4399.29</v>
      </c>
    </row>
    <row r="1174" spans="2:7" ht="12.75">
      <c r="B1174" s="11"/>
      <c r="C1174" s="272"/>
      <c r="D1174" s="170"/>
      <c r="E1174" s="170"/>
      <c r="F1174" s="170"/>
      <c r="G1174" s="172"/>
    </row>
    <row r="1175" spans="2:7" ht="13.5">
      <c r="B1175" s="13" t="s">
        <v>156</v>
      </c>
      <c r="C1175" s="272" t="s">
        <v>213</v>
      </c>
      <c r="D1175" s="232">
        <f aca="true" t="shared" si="40" ref="D1175:G1177">SUM(D1167+D1171)</f>
        <v>3028.23</v>
      </c>
      <c r="E1175" s="232">
        <f t="shared" si="40"/>
        <v>2163.29</v>
      </c>
      <c r="F1175" s="232">
        <f t="shared" si="40"/>
        <v>864.94</v>
      </c>
      <c r="G1175" s="232">
        <f t="shared" si="40"/>
        <v>3028.23</v>
      </c>
    </row>
    <row r="1176" spans="2:7" ht="13.5">
      <c r="B1176" s="13"/>
      <c r="C1176" s="272" t="s">
        <v>214</v>
      </c>
      <c r="D1176" s="232">
        <f t="shared" si="40"/>
        <v>5792.76</v>
      </c>
      <c r="E1176" s="232">
        <f t="shared" si="40"/>
        <v>5715.95</v>
      </c>
      <c r="F1176" s="232">
        <f t="shared" si="40"/>
        <v>76.8</v>
      </c>
      <c r="G1176" s="232">
        <f t="shared" si="40"/>
        <v>5792.75</v>
      </c>
    </row>
    <row r="1177" spans="2:7" ht="13.5">
      <c r="B1177" s="13"/>
      <c r="C1177" s="272" t="s">
        <v>215</v>
      </c>
      <c r="D1177" s="232">
        <f t="shared" si="40"/>
        <v>8820.990000000002</v>
      </c>
      <c r="E1177" s="232">
        <f t="shared" si="40"/>
        <v>7879.24</v>
      </c>
      <c r="F1177" s="232">
        <f t="shared" si="40"/>
        <v>941.74</v>
      </c>
      <c r="G1177" s="232">
        <f t="shared" si="40"/>
        <v>8820.98</v>
      </c>
    </row>
    <row r="1178" spans="2:7" ht="13.5">
      <c r="B1178" s="13"/>
      <c r="C1178" s="272"/>
      <c r="D1178" s="232"/>
      <c r="E1178" s="232"/>
      <c r="F1178" s="232"/>
      <c r="G1178" s="232"/>
    </row>
    <row r="1179" spans="2:7" ht="15.75">
      <c r="B1179" s="14" t="s">
        <v>157</v>
      </c>
      <c r="C1179" s="272" t="s">
        <v>213</v>
      </c>
      <c r="D1179" s="233">
        <f aca="true" t="shared" si="41" ref="D1179:G1181">SUM(D1095+D1110+D1133+D1160+D1175)</f>
        <v>84574.15</v>
      </c>
      <c r="E1179" s="233">
        <f t="shared" si="41"/>
        <v>58765.329999999994</v>
      </c>
      <c r="F1179" s="233">
        <f t="shared" si="41"/>
        <v>16842.739999999998</v>
      </c>
      <c r="G1179" s="233">
        <f t="shared" si="41"/>
        <v>75608.06999999999</v>
      </c>
    </row>
    <row r="1180" spans="2:7" ht="15.75">
      <c r="B1180" s="14"/>
      <c r="C1180" s="272" t="s">
        <v>214</v>
      </c>
      <c r="D1180" s="233">
        <f t="shared" si="41"/>
        <v>365927.86000000004</v>
      </c>
      <c r="E1180" s="233">
        <f t="shared" si="41"/>
        <v>187437.51</v>
      </c>
      <c r="F1180" s="233">
        <f t="shared" si="41"/>
        <v>169322.43999999997</v>
      </c>
      <c r="G1180" s="233">
        <f t="shared" si="41"/>
        <v>356759.94999999995</v>
      </c>
    </row>
    <row r="1181" spans="2:7" ht="15.75">
      <c r="B1181" s="14"/>
      <c r="C1181" s="272" t="s">
        <v>215</v>
      </c>
      <c r="D1181" s="233">
        <f t="shared" si="41"/>
        <v>450502.01</v>
      </c>
      <c r="E1181" s="233">
        <f t="shared" si="41"/>
        <v>246202.84000000003</v>
      </c>
      <c r="F1181" s="233">
        <f t="shared" si="41"/>
        <v>186165.17999999996</v>
      </c>
      <c r="G1181" s="233">
        <f t="shared" si="41"/>
        <v>432368.01999999996</v>
      </c>
    </row>
    <row r="1182" spans="4:7" ht="12.75">
      <c r="D1182" s="170"/>
      <c r="E1182" s="170"/>
      <c r="F1182" s="170"/>
      <c r="G1182" s="170"/>
    </row>
    <row r="1183" spans="4:7" ht="12.75">
      <c r="D1183" s="170"/>
      <c r="E1183" s="170"/>
      <c r="F1183" s="170"/>
      <c r="G1183" s="170"/>
    </row>
    <row r="1184" spans="2:7" ht="15.75">
      <c r="B1184" s="12" t="s">
        <v>158</v>
      </c>
      <c r="C1184" s="12"/>
      <c r="D1184" s="170"/>
      <c r="E1184" s="170"/>
      <c r="F1184" s="170"/>
      <c r="G1184" s="170"/>
    </row>
    <row r="1185" spans="2:7" ht="15.75">
      <c r="B1185" s="18" t="s">
        <v>159</v>
      </c>
      <c r="C1185" s="18"/>
      <c r="D1185" s="170"/>
      <c r="E1185" s="170"/>
      <c r="F1185" s="170"/>
      <c r="G1185" s="170"/>
    </row>
    <row r="1186" spans="4:7" ht="12.75">
      <c r="D1186" s="170"/>
      <c r="E1186" s="170"/>
      <c r="F1186" s="176"/>
      <c r="G1186" s="176"/>
    </row>
    <row r="1187" spans="2:7" ht="15.75">
      <c r="B1187" s="20" t="s">
        <v>78</v>
      </c>
      <c r="C1187" s="20"/>
      <c r="D1187" s="170"/>
      <c r="E1187" s="170"/>
      <c r="F1187" s="170"/>
      <c r="G1187" s="176"/>
    </row>
    <row r="1188" spans="2:7" ht="15.75">
      <c r="B1188" s="18" t="s">
        <v>160</v>
      </c>
      <c r="C1188" s="18"/>
      <c r="D1188" s="170"/>
      <c r="E1188" s="170"/>
      <c r="F1188" s="170"/>
      <c r="G1188" s="170"/>
    </row>
    <row r="1189" spans="4:7" ht="12.75">
      <c r="D1189" s="170"/>
      <c r="E1189" s="170"/>
      <c r="F1189" s="170"/>
      <c r="G1189" s="170"/>
    </row>
    <row r="1190" spans="1:7" ht="12.75">
      <c r="A1190" s="4">
        <v>1100105</v>
      </c>
      <c r="B1190" s="11" t="s">
        <v>87</v>
      </c>
      <c r="C1190" s="272" t="s">
        <v>213</v>
      </c>
      <c r="D1190" s="170">
        <v>44020.68</v>
      </c>
      <c r="E1190" s="170">
        <v>42754.85</v>
      </c>
      <c r="F1190" s="170">
        <v>1265.83</v>
      </c>
      <c r="G1190" s="172">
        <v>44020.68</v>
      </c>
    </row>
    <row r="1191" spans="2:8" ht="13.5">
      <c r="B1191" s="11"/>
      <c r="C1191" s="272" t="s">
        <v>214</v>
      </c>
      <c r="D1191" s="170">
        <v>123855.69</v>
      </c>
      <c r="E1191" s="170">
        <v>31864.98</v>
      </c>
      <c r="F1191" s="170">
        <v>91113.6</v>
      </c>
      <c r="G1191" s="172">
        <v>122978.58</v>
      </c>
      <c r="H1191" s="98"/>
    </row>
    <row r="1192" spans="2:8" ht="13.5">
      <c r="B1192" s="11"/>
      <c r="C1192" s="272" t="s">
        <v>215</v>
      </c>
      <c r="D1192" s="170">
        <f>SUM(D1190:D1191)</f>
        <v>167876.37</v>
      </c>
      <c r="E1192" s="170">
        <f>SUM(E1190:E1191)</f>
        <v>74619.83</v>
      </c>
      <c r="F1192" s="170">
        <f>SUM(F1190:F1191)</f>
        <v>92379.43000000001</v>
      </c>
      <c r="G1192" s="172">
        <f>SUM(G1190:G1191)</f>
        <v>166999.26</v>
      </c>
      <c r="H1192" s="98"/>
    </row>
    <row r="1193" spans="2:8" ht="13.5">
      <c r="B1193" s="11"/>
      <c r="C1193" s="272"/>
      <c r="D1193" s="170"/>
      <c r="E1193" s="170"/>
      <c r="F1193" s="170"/>
      <c r="G1193" s="172"/>
      <c r="H1193" s="98"/>
    </row>
    <row r="1194" spans="2:7" ht="13.5">
      <c r="B1194" s="13" t="s">
        <v>83</v>
      </c>
      <c r="C1194" s="272" t="s">
        <v>213</v>
      </c>
      <c r="D1194" s="232">
        <f>D1190</f>
        <v>44020.68</v>
      </c>
      <c r="E1194" s="232">
        <f>E1190</f>
        <v>42754.85</v>
      </c>
      <c r="F1194" s="232">
        <f>SUM(F1190)</f>
        <v>1265.83</v>
      </c>
      <c r="G1194" s="232">
        <f>G1190</f>
        <v>44020.68</v>
      </c>
    </row>
    <row r="1195" spans="2:7" ht="13.5">
      <c r="B1195" s="13"/>
      <c r="C1195" s="272" t="s">
        <v>214</v>
      </c>
      <c r="D1195" s="232">
        <f>D1191</f>
        <v>123855.69</v>
      </c>
      <c r="E1195" s="232">
        <f>E1191</f>
        <v>31864.98</v>
      </c>
      <c r="F1195" s="232">
        <f>F1191</f>
        <v>91113.6</v>
      </c>
      <c r="G1195" s="232">
        <f>G1191</f>
        <v>122978.58</v>
      </c>
    </row>
    <row r="1196" spans="2:7" ht="13.5">
      <c r="B1196" s="13"/>
      <c r="C1196" s="272" t="s">
        <v>215</v>
      </c>
      <c r="D1196" s="232">
        <f>SUM(D1194:D1195)</f>
        <v>167876.37</v>
      </c>
      <c r="E1196" s="232">
        <f>SUM(E1194:E1195)</f>
        <v>74619.83</v>
      </c>
      <c r="F1196" s="232">
        <f>SUM(F1194:F1195)</f>
        <v>92379.43000000001</v>
      </c>
      <c r="G1196" s="232">
        <f>SUM(G1194:G1195)</f>
        <v>166999.26</v>
      </c>
    </row>
    <row r="1197" spans="4:7" ht="12.75">
      <c r="D1197" s="170"/>
      <c r="E1197" s="170"/>
      <c r="F1197" s="170"/>
      <c r="G1197" s="170"/>
    </row>
    <row r="1198" spans="2:7" ht="15.75">
      <c r="B1198" s="20" t="s">
        <v>94</v>
      </c>
      <c r="C1198" s="20"/>
      <c r="D1198" s="170"/>
      <c r="E1198" s="170"/>
      <c r="F1198" s="170"/>
      <c r="G1198" s="170"/>
    </row>
    <row r="1199" spans="2:7" ht="15.75">
      <c r="B1199" s="18" t="s">
        <v>161</v>
      </c>
      <c r="C1199" s="18"/>
      <c r="D1199" s="170"/>
      <c r="E1199" s="170"/>
      <c r="F1199" s="170"/>
      <c r="G1199" s="170"/>
    </row>
    <row r="1200" spans="4:7" ht="12.75">
      <c r="D1200" s="170"/>
      <c r="E1200" s="170"/>
      <c r="F1200" s="170"/>
      <c r="G1200" s="170"/>
    </row>
    <row r="1201" spans="1:7" ht="12.75">
      <c r="A1201" s="4">
        <v>1100402</v>
      </c>
      <c r="B1201" s="11" t="s">
        <v>216</v>
      </c>
      <c r="C1201" s="272" t="s">
        <v>213</v>
      </c>
      <c r="D1201" s="170"/>
      <c r="E1201" s="170"/>
      <c r="F1201" s="170"/>
      <c r="G1201" s="170"/>
    </row>
    <row r="1202" spans="3:7" ht="12.75">
      <c r="C1202" s="272" t="s">
        <v>214</v>
      </c>
      <c r="D1202" s="170">
        <v>516.46</v>
      </c>
      <c r="E1202" s="170"/>
      <c r="F1202" s="170"/>
      <c r="G1202" s="170"/>
    </row>
    <row r="1203" spans="3:7" ht="12.75">
      <c r="C1203" s="272" t="s">
        <v>215</v>
      </c>
      <c r="D1203" s="170">
        <f>SUM(D1201:D1202)</f>
        <v>516.46</v>
      </c>
      <c r="E1203" s="170">
        <f>SUM(E1201:E1202)</f>
        <v>0</v>
      </c>
      <c r="F1203" s="170">
        <f>SUM(F1201:F1202)</f>
        <v>0</v>
      </c>
      <c r="G1203" s="170">
        <f>SUM(G1201:G1202)</f>
        <v>0</v>
      </c>
    </row>
    <row r="1204" spans="3:7" ht="12.75">
      <c r="C1204" s="272"/>
      <c r="D1204" s="170"/>
      <c r="E1204" s="170"/>
      <c r="F1204" s="170"/>
      <c r="G1204" s="170"/>
    </row>
    <row r="1205" spans="1:7" ht="12.75">
      <c r="A1205" s="4">
        <v>1100403</v>
      </c>
      <c r="B1205" s="11" t="s">
        <v>81</v>
      </c>
      <c r="C1205" s="272" t="s">
        <v>213</v>
      </c>
      <c r="D1205" s="170">
        <v>9208.33</v>
      </c>
      <c r="E1205" s="170">
        <v>7333.51</v>
      </c>
      <c r="F1205" s="170"/>
      <c r="G1205" s="172">
        <v>7333.51</v>
      </c>
    </row>
    <row r="1206" spans="2:7" ht="12.75">
      <c r="B1206" s="11"/>
      <c r="C1206" s="272" t="s">
        <v>214</v>
      </c>
      <c r="D1206" s="170">
        <v>38791.24</v>
      </c>
      <c r="E1206" s="170">
        <v>23612.02</v>
      </c>
      <c r="F1206" s="170">
        <v>10358.02</v>
      </c>
      <c r="G1206" s="172">
        <v>33970.04</v>
      </c>
    </row>
    <row r="1207" spans="2:7" ht="12.75">
      <c r="B1207" s="11"/>
      <c r="C1207" s="272" t="s">
        <v>215</v>
      </c>
      <c r="D1207" s="170">
        <f>SUM(D1205:D1206)</f>
        <v>47999.57</v>
      </c>
      <c r="E1207" s="170">
        <f>SUM(E1205:E1206)</f>
        <v>30945.53</v>
      </c>
      <c r="F1207" s="170">
        <f>SUM(F1205:F1206)</f>
        <v>10358.02</v>
      </c>
      <c r="G1207" s="172">
        <f>SUM(G1205:G1206)</f>
        <v>41303.55</v>
      </c>
    </row>
    <row r="1208" spans="2:7" ht="12.75">
      <c r="B1208" s="11"/>
      <c r="C1208" s="272"/>
      <c r="D1208" s="170"/>
      <c r="E1208" s="170"/>
      <c r="F1208" s="170"/>
      <c r="G1208" s="172"/>
    </row>
    <row r="1209" spans="1:7" ht="12.75">
      <c r="A1209" s="4">
        <v>1100405</v>
      </c>
      <c r="B1209" s="11" t="s">
        <v>87</v>
      </c>
      <c r="C1209" s="272" t="s">
        <v>213</v>
      </c>
      <c r="D1209" s="170">
        <v>10967.7</v>
      </c>
      <c r="E1209" s="170">
        <v>10617.69</v>
      </c>
      <c r="F1209" s="170"/>
      <c r="G1209" s="170">
        <v>10617.69</v>
      </c>
    </row>
    <row r="1210" spans="2:7" ht="12.75">
      <c r="B1210" s="11"/>
      <c r="C1210" s="272" t="s">
        <v>214</v>
      </c>
      <c r="D1210" s="170">
        <v>53737.42</v>
      </c>
      <c r="E1210" s="170">
        <v>20169.86</v>
      </c>
      <c r="F1210" s="170">
        <v>20630.65</v>
      </c>
      <c r="G1210" s="170">
        <v>40800.51</v>
      </c>
    </row>
    <row r="1211" spans="2:7" ht="12.75">
      <c r="B1211" s="11"/>
      <c r="C1211" s="272" t="s">
        <v>215</v>
      </c>
      <c r="D1211" s="170">
        <f>SUM(D1209:D1210)</f>
        <v>64705.119999999995</v>
      </c>
      <c r="E1211" s="170">
        <f>SUM(E1209:E1210)</f>
        <v>30787.550000000003</v>
      </c>
      <c r="F1211" s="170">
        <f>SUM(F1209:F1210)</f>
        <v>20630.65</v>
      </c>
      <c r="G1211" s="170">
        <f>SUM(G1209:G1210)</f>
        <v>51418.200000000004</v>
      </c>
    </row>
    <row r="1212" spans="2:7" ht="12.75">
      <c r="B1212" s="11"/>
      <c r="C1212" s="272"/>
      <c r="D1212" s="170"/>
      <c r="E1212" s="170"/>
      <c r="F1212" s="170"/>
      <c r="G1212" s="170"/>
    </row>
    <row r="1213" spans="2:7" ht="13.5">
      <c r="B1213" s="13" t="s">
        <v>125</v>
      </c>
      <c r="C1213" s="272" t="s">
        <v>213</v>
      </c>
      <c r="D1213" s="232">
        <f aca="true" t="shared" si="42" ref="D1213:G1214">SUM(D1201+D1205+D1209)</f>
        <v>20176.03</v>
      </c>
      <c r="E1213" s="232">
        <f>E1209+E1205+E1201</f>
        <v>17951.2</v>
      </c>
      <c r="F1213" s="232">
        <f t="shared" si="42"/>
        <v>0</v>
      </c>
      <c r="G1213" s="232">
        <f t="shared" si="42"/>
        <v>17951.2</v>
      </c>
    </row>
    <row r="1214" spans="2:7" ht="13.5">
      <c r="B1214" s="13"/>
      <c r="C1214" s="272" t="s">
        <v>214</v>
      </c>
      <c r="D1214" s="232">
        <f t="shared" si="42"/>
        <v>93045.12</v>
      </c>
      <c r="E1214" s="232">
        <f t="shared" si="42"/>
        <v>43781.880000000005</v>
      </c>
      <c r="F1214" s="232">
        <f t="shared" si="42"/>
        <v>30988.670000000002</v>
      </c>
      <c r="G1214" s="232">
        <f t="shared" si="42"/>
        <v>74770.55</v>
      </c>
    </row>
    <row r="1215" spans="2:7" ht="13.5">
      <c r="B1215" s="13"/>
      <c r="C1215" s="272" t="s">
        <v>215</v>
      </c>
      <c r="D1215" s="232">
        <f>SUM(D1213:D1214)</f>
        <v>113221.15</v>
      </c>
      <c r="E1215" s="232">
        <f>SUM(E1213:E1214)</f>
        <v>61733.08</v>
      </c>
      <c r="F1215" s="232">
        <f>SUM(F1213:F1214)</f>
        <v>30988.670000000002</v>
      </c>
      <c r="G1215" s="232">
        <f>SUM(G1213:G1214)</f>
        <v>92721.75</v>
      </c>
    </row>
    <row r="1216" spans="4:7" ht="12.75">
      <c r="D1216" s="170"/>
      <c r="E1216" s="170"/>
      <c r="F1216" s="170"/>
      <c r="G1216" s="170"/>
    </row>
    <row r="1217" spans="2:7" ht="15.75">
      <c r="B1217" s="20" t="s">
        <v>97</v>
      </c>
      <c r="C1217" s="20"/>
      <c r="D1217" s="170"/>
      <c r="E1217" s="170"/>
      <c r="F1217" s="170"/>
      <c r="G1217" s="170"/>
    </row>
    <row r="1218" spans="2:8" ht="15.75">
      <c r="B1218" s="18" t="s">
        <v>162</v>
      </c>
      <c r="C1218" s="18"/>
      <c r="D1218" s="170"/>
      <c r="E1218" s="170"/>
      <c r="F1218" s="170"/>
      <c r="G1218" s="170"/>
      <c r="H1218" s="98"/>
    </row>
    <row r="1219" spans="4:8" ht="13.5">
      <c r="D1219" s="170"/>
      <c r="E1219" s="170"/>
      <c r="F1219" s="170"/>
      <c r="G1219" s="170"/>
      <c r="H1219" s="98"/>
    </row>
    <row r="1220" spans="1:8" ht="13.5">
      <c r="A1220" s="4">
        <v>1100501</v>
      </c>
      <c r="B1220" s="11" t="s">
        <v>86</v>
      </c>
      <c r="C1220" s="272" t="s">
        <v>213</v>
      </c>
      <c r="D1220" s="170">
        <v>2302.79</v>
      </c>
      <c r="E1220" s="170">
        <v>2295.68</v>
      </c>
      <c r="F1220" s="170"/>
      <c r="G1220" s="172">
        <v>2295.68</v>
      </c>
      <c r="H1220" s="98"/>
    </row>
    <row r="1221" spans="2:8" ht="13.5">
      <c r="B1221" s="11"/>
      <c r="C1221" s="272" t="s">
        <v>214</v>
      </c>
      <c r="D1221" s="170">
        <v>26969.3</v>
      </c>
      <c r="E1221" s="170">
        <v>25504.72</v>
      </c>
      <c r="F1221" s="170">
        <v>1161.09</v>
      </c>
      <c r="G1221" s="172">
        <v>26665.81</v>
      </c>
      <c r="H1221" s="98"/>
    </row>
    <row r="1222" spans="2:8" ht="15.75">
      <c r="B1222" s="11"/>
      <c r="C1222" s="272" t="s">
        <v>215</v>
      </c>
      <c r="D1222" s="170">
        <f>SUM(D1220:D1221)</f>
        <v>29272.09</v>
      </c>
      <c r="E1222" s="170">
        <f>SUM(E1220:E1221)</f>
        <v>27800.4</v>
      </c>
      <c r="F1222" s="170">
        <f>SUM(F1220:F1221)</f>
        <v>1161.09</v>
      </c>
      <c r="G1222" s="172">
        <f>SUM(G1220:G1221)</f>
        <v>28961.49</v>
      </c>
      <c r="H1222" s="128"/>
    </row>
    <row r="1223" spans="2:8" ht="15.75">
      <c r="B1223" s="11"/>
      <c r="C1223" s="272"/>
      <c r="D1223" s="170"/>
      <c r="E1223" s="170"/>
      <c r="F1223" s="170"/>
      <c r="G1223" s="172"/>
      <c r="H1223" s="128"/>
    </row>
    <row r="1224" spans="1:8" ht="15.75">
      <c r="A1224" s="4">
        <v>1100502</v>
      </c>
      <c r="B1224" s="11" t="s">
        <v>229</v>
      </c>
      <c r="C1224" s="272" t="s">
        <v>213</v>
      </c>
      <c r="D1224" s="170">
        <v>750</v>
      </c>
      <c r="E1224" s="170">
        <v>750</v>
      </c>
      <c r="F1224" s="170"/>
      <c r="G1224" s="172">
        <v>750</v>
      </c>
      <c r="H1224" s="128"/>
    </row>
    <row r="1225" spans="2:7" ht="12.75">
      <c r="B1225" s="11"/>
      <c r="C1225" s="272" t="s">
        <v>214</v>
      </c>
      <c r="D1225" s="170"/>
      <c r="E1225" s="170"/>
      <c r="F1225" s="170"/>
      <c r="G1225" s="172"/>
    </row>
    <row r="1226" spans="2:7" ht="12.75">
      <c r="B1226" s="11"/>
      <c r="C1226" s="272" t="s">
        <v>215</v>
      </c>
      <c r="D1226" s="170">
        <f>SUM(D1224:D1225)</f>
        <v>750</v>
      </c>
      <c r="E1226" s="170">
        <f>SUM(E1224:E1225)</f>
        <v>750</v>
      </c>
      <c r="F1226" s="170">
        <f>SUM(F1224:F1225)</f>
        <v>0</v>
      </c>
      <c r="G1226" s="172">
        <f>SUM(G1224:G1225)</f>
        <v>750</v>
      </c>
    </row>
    <row r="1227" spans="2:7" ht="12.75">
      <c r="B1227" s="11"/>
      <c r="C1227" s="272"/>
      <c r="D1227" s="170"/>
      <c r="E1227" s="170"/>
      <c r="F1227" s="170"/>
      <c r="G1227" s="172"/>
    </row>
    <row r="1228" spans="1:7" ht="12.75">
      <c r="A1228" s="4">
        <v>1100503</v>
      </c>
      <c r="B1228" s="11" t="s">
        <v>81</v>
      </c>
      <c r="C1228" s="272" t="s">
        <v>213</v>
      </c>
      <c r="D1228" s="170">
        <v>5303.08</v>
      </c>
      <c r="E1228" s="170">
        <v>5096.5</v>
      </c>
      <c r="F1228" s="170">
        <v>206.58</v>
      </c>
      <c r="G1228" s="170">
        <v>5303.08</v>
      </c>
    </row>
    <row r="1229" spans="2:7" ht="12.75" customHeight="1">
      <c r="B1229" s="11"/>
      <c r="C1229" s="272" t="s">
        <v>214</v>
      </c>
      <c r="D1229" s="170">
        <v>27191.39</v>
      </c>
      <c r="E1229" s="170">
        <v>18268.27</v>
      </c>
      <c r="F1229" s="170">
        <v>8528.79</v>
      </c>
      <c r="G1229" s="170">
        <v>26797.06</v>
      </c>
    </row>
    <row r="1230" spans="2:7" ht="12.75">
      <c r="B1230" s="11"/>
      <c r="C1230" s="272" t="s">
        <v>215</v>
      </c>
      <c r="D1230" s="170">
        <f>SUM(D1228:D1229)</f>
        <v>32494.47</v>
      </c>
      <c r="E1230" s="170">
        <f>SUM(E1228:E1229)</f>
        <v>23364.77</v>
      </c>
      <c r="F1230" s="170">
        <f>SUM(F1228:F1229)</f>
        <v>8735.37</v>
      </c>
      <c r="G1230" s="170">
        <f>SUM(G1228:G1229)</f>
        <v>32100.14</v>
      </c>
    </row>
    <row r="1231" spans="2:7" ht="12.75">
      <c r="B1231" s="11"/>
      <c r="C1231" s="272"/>
      <c r="D1231" s="170"/>
      <c r="E1231" s="170"/>
      <c r="F1231" s="170"/>
      <c r="G1231" s="170"/>
    </row>
    <row r="1232" spans="1:7" ht="12.75" customHeight="1">
      <c r="A1232" s="4">
        <v>1100506</v>
      </c>
      <c r="B1232" s="11" t="s">
        <v>92</v>
      </c>
      <c r="C1232" s="272" t="s">
        <v>213</v>
      </c>
      <c r="D1232" s="170"/>
      <c r="E1232" s="170"/>
      <c r="F1232" s="170"/>
      <c r="G1232" s="172"/>
    </row>
    <row r="1233" spans="2:7" ht="12.75" customHeight="1">
      <c r="B1233" s="11"/>
      <c r="C1233" s="272" t="s">
        <v>214</v>
      </c>
      <c r="D1233" s="170">
        <v>155.9</v>
      </c>
      <c r="E1233" s="170">
        <v>155.9</v>
      </c>
      <c r="F1233" s="170"/>
      <c r="G1233" s="172">
        <v>155.9</v>
      </c>
    </row>
    <row r="1234" spans="2:7" ht="12.75" customHeight="1">
      <c r="B1234" s="11"/>
      <c r="C1234" s="272" t="s">
        <v>215</v>
      </c>
      <c r="D1234" s="170">
        <f>SUM(D1232:D1233)</f>
        <v>155.9</v>
      </c>
      <c r="E1234" s="170">
        <f>SUM(E1232:E1233)</f>
        <v>155.9</v>
      </c>
      <c r="F1234" s="170">
        <f>SUM(F1232:F1233)</f>
        <v>0</v>
      </c>
      <c r="G1234" s="172">
        <f>SUM(G1232:G1233)</f>
        <v>155.9</v>
      </c>
    </row>
    <row r="1235" spans="2:7" ht="12.75" customHeight="1">
      <c r="B1235" s="11"/>
      <c r="C1235" s="272"/>
      <c r="D1235" s="170"/>
      <c r="E1235" s="170"/>
      <c r="F1235" s="170"/>
      <c r="G1235" s="172"/>
    </row>
    <row r="1236" spans="1:7" ht="12.75" customHeight="1">
      <c r="A1236" s="4">
        <v>1100507</v>
      </c>
      <c r="B1236" s="11" t="s">
        <v>82</v>
      </c>
      <c r="C1236" s="272" t="s">
        <v>213</v>
      </c>
      <c r="D1236" s="170"/>
      <c r="E1236" s="170"/>
      <c r="F1236" s="170"/>
      <c r="G1236" s="172"/>
    </row>
    <row r="1237" spans="2:7" ht="12.75" customHeight="1">
      <c r="B1237" s="11"/>
      <c r="C1237" s="272" t="s">
        <v>214</v>
      </c>
      <c r="D1237" s="170">
        <v>1983.73</v>
      </c>
      <c r="E1237" s="170">
        <v>1947.73</v>
      </c>
      <c r="F1237" s="170"/>
      <c r="G1237" s="172">
        <v>1947.73</v>
      </c>
    </row>
    <row r="1238" spans="2:7" ht="12.75" customHeight="1">
      <c r="B1238" s="11"/>
      <c r="C1238" s="272" t="s">
        <v>215</v>
      </c>
      <c r="D1238" s="170">
        <f>SUM(D1236:D1237)</f>
        <v>1983.73</v>
      </c>
      <c r="E1238" s="170">
        <f>SUM(E1236:E1237)</f>
        <v>1947.73</v>
      </c>
      <c r="F1238" s="170">
        <f>SUM(F1236:F1237)</f>
        <v>0</v>
      </c>
      <c r="G1238" s="172">
        <f>SUM(G1236:G1237)</f>
        <v>1947.73</v>
      </c>
    </row>
    <row r="1239" spans="2:7" ht="12.75" customHeight="1">
      <c r="B1239" s="11"/>
      <c r="C1239" s="272"/>
      <c r="D1239" s="170"/>
      <c r="E1239" s="170"/>
      <c r="F1239" s="170"/>
      <c r="G1239" s="172"/>
    </row>
    <row r="1240" spans="2:7" ht="13.5">
      <c r="B1240" s="101" t="s">
        <v>127</v>
      </c>
      <c r="C1240" s="272" t="s">
        <v>213</v>
      </c>
      <c r="D1240" s="232">
        <f aca="true" t="shared" si="43" ref="D1240:G1241">SUM(D1220+D1224+D1228+D1232+D1236)</f>
        <v>8355.869999999999</v>
      </c>
      <c r="E1240" s="232">
        <f t="shared" si="43"/>
        <v>8142.18</v>
      </c>
      <c r="F1240" s="232">
        <f t="shared" si="43"/>
        <v>206.58</v>
      </c>
      <c r="G1240" s="232">
        <f t="shared" si="43"/>
        <v>8348.76</v>
      </c>
    </row>
    <row r="1241" spans="2:7" ht="13.5">
      <c r="B1241" s="101"/>
      <c r="C1241" s="272" t="s">
        <v>214</v>
      </c>
      <c r="D1241" s="232">
        <f t="shared" si="43"/>
        <v>56300.32000000001</v>
      </c>
      <c r="E1241" s="232">
        <f t="shared" si="43"/>
        <v>45876.62000000001</v>
      </c>
      <c r="F1241" s="232">
        <f t="shared" si="43"/>
        <v>9689.880000000001</v>
      </c>
      <c r="G1241" s="232">
        <f t="shared" si="43"/>
        <v>55566.50000000001</v>
      </c>
    </row>
    <row r="1242" spans="2:7" ht="13.5">
      <c r="B1242" s="101"/>
      <c r="C1242" s="272" t="s">
        <v>215</v>
      </c>
      <c r="D1242" s="232">
        <f>SUM(D1240:D1241)</f>
        <v>64656.19</v>
      </c>
      <c r="E1242" s="232">
        <f>SUM(E1240:E1241)</f>
        <v>54018.80000000001</v>
      </c>
      <c r="F1242" s="232">
        <f>SUM(F1240:F1241)</f>
        <v>9896.460000000001</v>
      </c>
      <c r="G1242" s="232">
        <f>SUM(G1240:G1241)</f>
        <v>63915.26000000001</v>
      </c>
    </row>
    <row r="1243" spans="2:7" ht="13.5">
      <c r="B1243" s="101"/>
      <c r="C1243" s="272"/>
      <c r="D1243" s="232"/>
      <c r="E1243" s="232"/>
      <c r="F1243" s="232"/>
      <c r="G1243" s="232"/>
    </row>
    <row r="1244" spans="2:7" ht="15.75">
      <c r="B1244" s="14" t="s">
        <v>163</v>
      </c>
      <c r="C1244" s="272" t="s">
        <v>213</v>
      </c>
      <c r="D1244" s="233">
        <f aca="true" t="shared" si="44" ref="D1244:G1246">SUM(D1194+D1213+D1240)</f>
        <v>72552.58</v>
      </c>
      <c r="E1244" s="233">
        <f t="shared" si="44"/>
        <v>68848.23000000001</v>
      </c>
      <c r="F1244" s="233">
        <f t="shared" si="44"/>
        <v>1472.4099999999999</v>
      </c>
      <c r="G1244" s="233">
        <f t="shared" si="44"/>
        <v>70320.64</v>
      </c>
    </row>
    <row r="1245" spans="2:7" ht="15.75">
      <c r="B1245" s="14"/>
      <c r="C1245" s="272" t="s">
        <v>214</v>
      </c>
      <c r="D1245" s="233">
        <f t="shared" si="44"/>
        <v>273201.13</v>
      </c>
      <c r="E1245" s="233">
        <f t="shared" si="44"/>
        <v>121523.48000000001</v>
      </c>
      <c r="F1245" s="233">
        <f t="shared" si="44"/>
        <v>131792.15</v>
      </c>
      <c r="G1245" s="233">
        <f t="shared" si="44"/>
        <v>253315.63</v>
      </c>
    </row>
    <row r="1246" spans="2:7" ht="15.75">
      <c r="B1246" s="14"/>
      <c r="C1246" s="272" t="s">
        <v>215</v>
      </c>
      <c r="D1246" s="233">
        <f t="shared" si="44"/>
        <v>345753.71</v>
      </c>
      <c r="E1246" s="233">
        <f t="shared" si="44"/>
        <v>190371.71000000002</v>
      </c>
      <c r="F1246" s="233">
        <f t="shared" si="44"/>
        <v>133264.56</v>
      </c>
      <c r="G1246" s="233">
        <f t="shared" si="44"/>
        <v>323636.27</v>
      </c>
    </row>
    <row r="1247" spans="4:7" ht="12.75">
      <c r="D1247" s="170"/>
      <c r="E1247" s="170"/>
      <c r="F1247" s="170"/>
      <c r="G1247" s="176"/>
    </row>
    <row r="1248" spans="4:7" ht="12.75">
      <c r="D1248" s="170"/>
      <c r="E1248" s="170"/>
      <c r="F1248" s="170"/>
      <c r="G1248" s="176"/>
    </row>
    <row r="1249" spans="2:7" ht="15.75">
      <c r="B1249" s="12" t="s">
        <v>164</v>
      </c>
      <c r="C1249" s="12"/>
      <c r="D1249" s="170"/>
      <c r="E1249" s="170"/>
      <c r="F1249" s="170"/>
      <c r="G1249" s="176"/>
    </row>
    <row r="1250" spans="2:7" ht="15.75">
      <c r="B1250" s="18" t="s">
        <v>165</v>
      </c>
      <c r="C1250" s="18"/>
      <c r="D1250" s="170"/>
      <c r="E1250" s="170"/>
      <c r="F1250" s="170"/>
      <c r="G1250" s="176"/>
    </row>
    <row r="1251" spans="2:7" ht="15.75">
      <c r="B1251" s="18"/>
      <c r="C1251" s="18"/>
      <c r="D1251" s="170"/>
      <c r="E1251" s="170"/>
      <c r="F1251" s="170"/>
      <c r="G1251" s="176"/>
    </row>
    <row r="1252" spans="2:7" ht="15.75">
      <c r="B1252" s="20" t="s">
        <v>97</v>
      </c>
      <c r="C1252" s="20"/>
      <c r="D1252" s="170"/>
      <c r="E1252" s="170"/>
      <c r="F1252" s="170"/>
      <c r="G1252" s="176"/>
    </row>
    <row r="1253" spans="2:7" ht="15.75">
      <c r="B1253" s="18" t="s">
        <v>166</v>
      </c>
      <c r="C1253" s="18"/>
      <c r="D1253" s="170"/>
      <c r="E1253" s="170"/>
      <c r="F1253" s="170"/>
      <c r="G1253" s="176"/>
    </row>
    <row r="1254" spans="4:7" ht="12.75" customHeight="1">
      <c r="D1254" s="170"/>
      <c r="E1254" s="170"/>
      <c r="F1254" s="170"/>
      <c r="G1254" s="176"/>
    </row>
    <row r="1255" spans="1:7" ht="12.75" customHeight="1">
      <c r="A1255" s="4">
        <v>1110505</v>
      </c>
      <c r="B1255" s="11" t="s">
        <v>87</v>
      </c>
      <c r="C1255" s="272" t="s">
        <v>213</v>
      </c>
      <c r="D1255" s="170">
        <v>1687.04</v>
      </c>
      <c r="E1255" s="170">
        <v>1062.28</v>
      </c>
      <c r="F1255" s="170"/>
      <c r="G1255" s="172">
        <v>1062.28</v>
      </c>
    </row>
    <row r="1256" spans="2:7" ht="12.75" customHeight="1">
      <c r="B1256" s="11"/>
      <c r="C1256" s="272" t="s">
        <v>214</v>
      </c>
      <c r="D1256" s="170">
        <v>2500</v>
      </c>
      <c r="E1256" s="170"/>
      <c r="F1256" s="170">
        <v>2500</v>
      </c>
      <c r="G1256" s="172">
        <v>2500</v>
      </c>
    </row>
    <row r="1257" spans="2:7" ht="12.75" customHeight="1">
      <c r="B1257" s="11"/>
      <c r="C1257" s="272" t="s">
        <v>215</v>
      </c>
      <c r="D1257" s="170">
        <v>4187.04</v>
      </c>
      <c r="E1257" s="170">
        <v>1062.28</v>
      </c>
      <c r="F1257" s="170">
        <v>2500</v>
      </c>
      <c r="G1257" s="172">
        <v>3562.28</v>
      </c>
    </row>
    <row r="1258" spans="2:7" ht="12.75" customHeight="1">
      <c r="B1258" s="11"/>
      <c r="C1258" s="272"/>
      <c r="D1258" s="170"/>
      <c r="E1258" s="170"/>
      <c r="F1258" s="170"/>
      <c r="G1258" s="176"/>
    </row>
    <row r="1259" spans="2:7" ht="12.75" customHeight="1">
      <c r="B1259" s="13" t="s">
        <v>127</v>
      </c>
      <c r="C1259" s="272" t="s">
        <v>213</v>
      </c>
      <c r="D1259" s="232">
        <f aca="true" t="shared" si="45" ref="D1259:G1260">SUM(D1255)</f>
        <v>1687.04</v>
      </c>
      <c r="E1259" s="232">
        <f t="shared" si="45"/>
        <v>1062.28</v>
      </c>
      <c r="F1259" s="232">
        <f t="shared" si="45"/>
        <v>0</v>
      </c>
      <c r="G1259" s="232">
        <f t="shared" si="45"/>
        <v>1062.28</v>
      </c>
    </row>
    <row r="1260" spans="2:7" ht="12.75" customHeight="1">
      <c r="B1260" s="13"/>
      <c r="C1260" s="272" t="s">
        <v>214</v>
      </c>
      <c r="D1260" s="232">
        <f t="shared" si="45"/>
        <v>2500</v>
      </c>
      <c r="E1260" s="232">
        <f t="shared" si="45"/>
        <v>0</v>
      </c>
      <c r="F1260" s="232">
        <f t="shared" si="45"/>
        <v>2500</v>
      </c>
      <c r="G1260" s="232">
        <f t="shared" si="45"/>
        <v>2500</v>
      </c>
    </row>
    <row r="1261" spans="2:7" ht="12.75" customHeight="1">
      <c r="B1261" s="13"/>
      <c r="C1261" s="272" t="s">
        <v>215</v>
      </c>
      <c r="D1261" s="232">
        <f>SUM(D1259:D1260)</f>
        <v>4187.04</v>
      </c>
      <c r="E1261" s="232">
        <f>SUM(E1259:E1260)</f>
        <v>1062.28</v>
      </c>
      <c r="F1261" s="232">
        <f>SUM(F1259:F1260)</f>
        <v>2500</v>
      </c>
      <c r="G1261" s="232">
        <f>SUM(G1259:G1260)</f>
        <v>3562.2799999999997</v>
      </c>
    </row>
    <row r="1262" spans="4:7" ht="12.75" customHeight="1">
      <c r="D1262" s="170"/>
      <c r="E1262" s="170"/>
      <c r="F1262" s="170"/>
      <c r="G1262" s="176"/>
    </row>
    <row r="1263" spans="2:7" ht="15">
      <c r="B1263" s="100" t="s">
        <v>100</v>
      </c>
      <c r="C1263" s="100"/>
      <c r="D1263" s="170"/>
      <c r="E1263" s="170"/>
      <c r="F1263" s="170"/>
      <c r="G1263" s="176"/>
    </row>
    <row r="1264" spans="2:7" ht="14.25">
      <c r="B1264" s="21" t="s">
        <v>167</v>
      </c>
      <c r="C1264" s="21"/>
      <c r="D1264" s="170"/>
      <c r="E1264" s="170"/>
      <c r="F1264" s="170"/>
      <c r="G1264" s="176"/>
    </row>
    <row r="1265" spans="4:7" ht="12.75">
      <c r="D1265" s="170"/>
      <c r="E1265" s="170"/>
      <c r="F1265" s="170"/>
      <c r="G1265" s="176"/>
    </row>
    <row r="1266" spans="1:7" ht="12.75">
      <c r="A1266" s="4">
        <v>1110605</v>
      </c>
      <c r="B1266" s="11" t="s">
        <v>87</v>
      </c>
      <c r="C1266" s="272" t="s">
        <v>213</v>
      </c>
      <c r="D1266" s="170">
        <v>3966.96</v>
      </c>
      <c r="E1266" s="170">
        <v>3966.96</v>
      </c>
      <c r="F1266" s="170"/>
      <c r="G1266" s="172">
        <v>3966.96</v>
      </c>
    </row>
    <row r="1267" spans="2:8" ht="13.5">
      <c r="B1267" s="11"/>
      <c r="C1267" s="272" t="s">
        <v>214</v>
      </c>
      <c r="D1267" s="170">
        <v>2500</v>
      </c>
      <c r="E1267" s="170"/>
      <c r="F1267" s="170">
        <v>2500</v>
      </c>
      <c r="G1267" s="172">
        <v>2500</v>
      </c>
      <c r="H1267" s="98"/>
    </row>
    <row r="1268" spans="2:8" ht="13.5">
      <c r="B1268" s="11"/>
      <c r="C1268" s="272" t="s">
        <v>215</v>
      </c>
      <c r="D1268" s="170">
        <f>SUM(D1266:D1267)</f>
        <v>6466.96</v>
      </c>
      <c r="E1268" s="170">
        <f>SUM(E1266:E1267)</f>
        <v>3966.96</v>
      </c>
      <c r="F1268" s="170">
        <f>SUM(F1266:F1267)</f>
        <v>2500</v>
      </c>
      <c r="G1268" s="172">
        <f>SUM(G1266:G1267)</f>
        <v>6466.96</v>
      </c>
      <c r="H1268" s="98"/>
    </row>
    <row r="1269" spans="2:8" ht="13.5">
      <c r="B1269" s="11"/>
      <c r="C1269" s="272"/>
      <c r="D1269" s="170"/>
      <c r="E1269" s="170"/>
      <c r="F1269" s="170"/>
      <c r="G1269" s="172"/>
      <c r="H1269" s="98"/>
    </row>
    <row r="1270" spans="2:8" ht="13.5">
      <c r="B1270" s="13" t="s">
        <v>156</v>
      </c>
      <c r="C1270" s="272" t="s">
        <v>213</v>
      </c>
      <c r="D1270" s="232">
        <f aca="true" t="shared" si="46" ref="D1270:G1271">SUM(D1266)</f>
        <v>3966.96</v>
      </c>
      <c r="E1270" s="232">
        <f t="shared" si="46"/>
        <v>3966.96</v>
      </c>
      <c r="F1270" s="232">
        <f t="shared" si="46"/>
        <v>0</v>
      </c>
      <c r="G1270" s="232">
        <f t="shared" si="46"/>
        <v>3966.96</v>
      </c>
      <c r="H1270" s="98"/>
    </row>
    <row r="1271" spans="2:8" ht="15.75">
      <c r="B1271" s="13"/>
      <c r="C1271" s="272" t="s">
        <v>214</v>
      </c>
      <c r="D1271" s="232">
        <f t="shared" si="46"/>
        <v>2500</v>
      </c>
      <c r="E1271" s="232">
        <f t="shared" si="46"/>
        <v>0</v>
      </c>
      <c r="F1271" s="232">
        <f t="shared" si="46"/>
        <v>2500</v>
      </c>
      <c r="G1271" s="232">
        <f t="shared" si="46"/>
        <v>2500</v>
      </c>
      <c r="H1271" s="128"/>
    </row>
    <row r="1272" spans="2:8" ht="15.75">
      <c r="B1272" s="13"/>
      <c r="C1272" s="272" t="s">
        <v>215</v>
      </c>
      <c r="D1272" s="232">
        <f>SUM(D1270:D1271)</f>
        <v>6466.96</v>
      </c>
      <c r="E1272" s="232">
        <f>SUM(E1270:E1271)</f>
        <v>3966.96</v>
      </c>
      <c r="F1272" s="232">
        <f>SUM(F1270:F1271)</f>
        <v>2500</v>
      </c>
      <c r="G1272" s="232">
        <f>SUM(G1270:G1271)</f>
        <v>6466.96</v>
      </c>
      <c r="H1272" s="128"/>
    </row>
    <row r="1273" spans="4:8" ht="15.75">
      <c r="D1273" s="170"/>
      <c r="E1273" s="170"/>
      <c r="F1273" s="170"/>
      <c r="G1273" s="176"/>
      <c r="H1273" s="128"/>
    </row>
    <row r="1274" spans="2:8" ht="12.75" customHeight="1">
      <c r="B1274" s="20" t="s">
        <v>103</v>
      </c>
      <c r="C1274" s="20"/>
      <c r="D1274" s="170"/>
      <c r="E1274" s="170"/>
      <c r="F1274" s="170"/>
      <c r="G1274" s="176"/>
      <c r="H1274" s="128"/>
    </row>
    <row r="1275" spans="2:8" ht="12.75" customHeight="1">
      <c r="B1275" s="18" t="s">
        <v>168</v>
      </c>
      <c r="C1275" s="18"/>
      <c r="D1275" s="170"/>
      <c r="E1275" s="170"/>
      <c r="F1275" s="170"/>
      <c r="G1275" s="176"/>
      <c r="H1275" s="128"/>
    </row>
    <row r="1276" spans="4:7" ht="12.75">
      <c r="D1276" s="170"/>
      <c r="E1276" s="170"/>
      <c r="F1276" s="170"/>
      <c r="G1276" s="176"/>
    </row>
    <row r="1277" spans="1:7" ht="12.75">
      <c r="A1277" s="4">
        <v>1110702</v>
      </c>
      <c r="B1277" s="11" t="s">
        <v>229</v>
      </c>
      <c r="C1277" s="272" t="s">
        <v>213</v>
      </c>
      <c r="D1277" s="170"/>
      <c r="E1277" s="170"/>
      <c r="F1277" s="170"/>
      <c r="G1277" s="176"/>
    </row>
    <row r="1278" spans="3:7" ht="12.75">
      <c r="C1278" s="272" t="s">
        <v>214</v>
      </c>
      <c r="D1278" s="170">
        <v>1000</v>
      </c>
      <c r="E1278" s="170">
        <v>999.96</v>
      </c>
      <c r="F1278" s="170"/>
      <c r="G1278" s="172">
        <v>999.96</v>
      </c>
    </row>
    <row r="1279" spans="3:7" ht="12.75">
      <c r="C1279" s="272" t="s">
        <v>215</v>
      </c>
      <c r="D1279" s="170">
        <f>SUM(D1277:D1278)</f>
        <v>1000</v>
      </c>
      <c r="E1279" s="170">
        <f>SUM(E1277:E1278)</f>
        <v>999.96</v>
      </c>
      <c r="F1279" s="170">
        <f>SUM(F1277:F1278)</f>
        <v>0</v>
      </c>
      <c r="G1279" s="172">
        <f>SUM(G1277:G1278)</f>
        <v>999.96</v>
      </c>
    </row>
    <row r="1280" spans="2:7" ht="12.75">
      <c r="B1280" s="11"/>
      <c r="C1280" s="272"/>
      <c r="D1280" s="170"/>
      <c r="E1280" s="170"/>
      <c r="F1280" s="170"/>
      <c r="G1280" s="172"/>
    </row>
    <row r="1281" spans="1:7" ht="12.75">
      <c r="A1281" s="4">
        <v>1110705</v>
      </c>
      <c r="B1281" s="11" t="s">
        <v>87</v>
      </c>
      <c r="C1281" s="272" t="s">
        <v>213</v>
      </c>
      <c r="D1281" s="170">
        <v>2179.11</v>
      </c>
      <c r="E1281" s="170">
        <v>1992.78</v>
      </c>
      <c r="F1281" s="170"/>
      <c r="G1281" s="172">
        <v>1992.78</v>
      </c>
    </row>
    <row r="1282" spans="2:8" ht="13.5">
      <c r="B1282" s="11"/>
      <c r="C1282" s="272" t="s">
        <v>214</v>
      </c>
      <c r="D1282" s="170">
        <v>5331.5</v>
      </c>
      <c r="E1282" s="170">
        <v>2500</v>
      </c>
      <c r="F1282" s="170">
        <v>1023.9</v>
      </c>
      <c r="G1282" s="172">
        <v>3523.9</v>
      </c>
      <c r="H1282" s="98"/>
    </row>
    <row r="1283" spans="2:8" ht="13.5">
      <c r="B1283" s="11"/>
      <c r="C1283" s="272" t="s">
        <v>215</v>
      </c>
      <c r="D1283" s="170">
        <f>SUM(D1281:D1282)</f>
        <v>7510.610000000001</v>
      </c>
      <c r="E1283" s="170">
        <f>SUM(E1281:E1282)</f>
        <v>4492.78</v>
      </c>
      <c r="F1283" s="170">
        <f>SUM(F1281:F1282)</f>
        <v>1023.9</v>
      </c>
      <c r="G1283" s="172">
        <f>SUM(G1281:G1282)</f>
        <v>5516.68</v>
      </c>
      <c r="H1283" s="98"/>
    </row>
    <row r="1284" spans="2:8" ht="13.5">
      <c r="B1284" s="11"/>
      <c r="C1284" s="272"/>
      <c r="D1284" s="170"/>
      <c r="E1284" s="170"/>
      <c r="F1284" s="170"/>
      <c r="G1284" s="172"/>
      <c r="H1284" s="98"/>
    </row>
    <row r="1285" spans="2:8" ht="13.5">
      <c r="B1285" s="13" t="s">
        <v>169</v>
      </c>
      <c r="C1285" s="272" t="s">
        <v>213</v>
      </c>
      <c r="D1285" s="232">
        <f aca="true" t="shared" si="47" ref="D1285:G1286">SUM(D1277+D1281)</f>
        <v>2179.11</v>
      </c>
      <c r="E1285" s="232">
        <f t="shared" si="47"/>
        <v>1992.78</v>
      </c>
      <c r="F1285" s="232">
        <f t="shared" si="47"/>
        <v>0</v>
      </c>
      <c r="G1285" s="232">
        <f t="shared" si="47"/>
        <v>1992.78</v>
      </c>
      <c r="H1285" s="98"/>
    </row>
    <row r="1286" spans="2:8" ht="13.5">
      <c r="B1286" s="13"/>
      <c r="C1286" s="272" t="s">
        <v>214</v>
      </c>
      <c r="D1286" s="232">
        <f t="shared" si="47"/>
        <v>6331.5</v>
      </c>
      <c r="E1286" s="232">
        <f t="shared" si="47"/>
        <v>3499.96</v>
      </c>
      <c r="F1286" s="232">
        <f t="shared" si="47"/>
        <v>1023.9</v>
      </c>
      <c r="G1286" s="232">
        <f t="shared" si="47"/>
        <v>4523.860000000001</v>
      </c>
      <c r="H1286" s="98"/>
    </row>
    <row r="1287" spans="2:8" ht="13.5">
      <c r="B1287" s="13"/>
      <c r="C1287" s="272" t="s">
        <v>215</v>
      </c>
      <c r="D1287" s="232">
        <f>SUM(D1285:D1286)</f>
        <v>8510.61</v>
      </c>
      <c r="E1287" s="232">
        <f>SUM(E1285:E1286)</f>
        <v>5492.74</v>
      </c>
      <c r="F1287" s="232">
        <f>SUM(F1285:F1286)</f>
        <v>1023.9</v>
      </c>
      <c r="G1287" s="232">
        <f>SUM(G1285:G1286)</f>
        <v>6516.64</v>
      </c>
      <c r="H1287" s="98"/>
    </row>
    <row r="1288" spans="2:8" ht="13.5">
      <c r="B1288" s="13"/>
      <c r="C1288" s="272"/>
      <c r="D1288" s="232"/>
      <c r="E1288" s="232"/>
      <c r="F1288" s="232"/>
      <c r="G1288" s="232"/>
      <c r="H1288" s="98"/>
    </row>
    <row r="1289" spans="2:8" ht="15.75">
      <c r="B1289" s="102" t="s">
        <v>170</v>
      </c>
      <c r="C1289" s="272" t="s">
        <v>213</v>
      </c>
      <c r="D1289" s="233">
        <f>D1285+D1270+D1259</f>
        <v>7833.11</v>
      </c>
      <c r="E1289" s="233">
        <f>E1285+E1270+E1259</f>
        <v>7022.0199999999995</v>
      </c>
      <c r="F1289" s="233">
        <f>F1285+F1270+F1259</f>
        <v>0</v>
      </c>
      <c r="G1289" s="233">
        <f>G1285+G1270+G1259</f>
        <v>7022.0199999999995</v>
      </c>
      <c r="H1289" s="98"/>
    </row>
    <row r="1290" spans="2:8" ht="15.75">
      <c r="B1290" s="102"/>
      <c r="C1290" s="272" t="s">
        <v>214</v>
      </c>
      <c r="D1290" s="233">
        <f>D1260+D1271+D1286</f>
        <v>11331.5</v>
      </c>
      <c r="E1290" s="233">
        <f>E1286+E1271+E1260</f>
        <v>3499.96</v>
      </c>
      <c r="F1290" s="233">
        <f>F1286+F1271+F1260</f>
        <v>6023.9</v>
      </c>
      <c r="G1290" s="233">
        <f>G1286+G1271+G1260</f>
        <v>9523.86</v>
      </c>
      <c r="H1290" s="98"/>
    </row>
    <row r="1291" spans="2:8" ht="15.75">
      <c r="B1291" s="102"/>
      <c r="C1291" s="272" t="s">
        <v>215</v>
      </c>
      <c r="D1291" s="233">
        <f>SUM(D1289:D1290)</f>
        <v>19164.61</v>
      </c>
      <c r="E1291" s="233">
        <f>SUM(E1289:E1290)</f>
        <v>10521.98</v>
      </c>
      <c r="F1291" s="233">
        <f>SUM(F1289:F1290)</f>
        <v>6023.9</v>
      </c>
      <c r="G1291" s="233">
        <f>SUM(G1289:G1290)</f>
        <v>16545.88</v>
      </c>
      <c r="H1291" s="98"/>
    </row>
    <row r="1292" spans="2:8" ht="15.75">
      <c r="B1292" s="102"/>
      <c r="C1292" s="99"/>
      <c r="D1292" s="233"/>
      <c r="E1292" s="233"/>
      <c r="F1292" s="233"/>
      <c r="G1292" s="233"/>
      <c r="H1292" s="98"/>
    </row>
    <row r="1293" spans="2:8" ht="15.75">
      <c r="B1293" s="102"/>
      <c r="C1293" s="99"/>
      <c r="D1293" s="233"/>
      <c r="E1293" s="233"/>
      <c r="F1293" s="233"/>
      <c r="G1293" s="233"/>
      <c r="H1293" s="98"/>
    </row>
    <row r="1294" spans="2:8" ht="15.75">
      <c r="B1294" s="12" t="s">
        <v>171</v>
      </c>
      <c r="C1294" s="12"/>
      <c r="D1294" s="170"/>
      <c r="E1294" s="170"/>
      <c r="F1294" s="170"/>
      <c r="G1294" s="176"/>
      <c r="H1294" s="98"/>
    </row>
    <row r="1295" spans="2:8" ht="15.75">
      <c r="B1295" s="18" t="s">
        <v>172</v>
      </c>
      <c r="C1295" s="18"/>
      <c r="D1295" s="170"/>
      <c r="E1295" s="170"/>
      <c r="F1295" s="170"/>
      <c r="G1295" s="176"/>
      <c r="H1295" s="98"/>
    </row>
    <row r="1296" spans="4:8" ht="15">
      <c r="D1296" s="170"/>
      <c r="E1296" s="170"/>
      <c r="F1296" s="170"/>
      <c r="G1296" s="176"/>
      <c r="H1296" s="129"/>
    </row>
    <row r="1297" spans="2:8" ht="15.75">
      <c r="B1297" s="20" t="s">
        <v>97</v>
      </c>
      <c r="C1297" s="20"/>
      <c r="D1297" s="170"/>
      <c r="E1297" s="170"/>
      <c r="F1297" s="170"/>
      <c r="G1297" s="176"/>
      <c r="H1297" s="129"/>
    </row>
    <row r="1298" spans="2:8" ht="15.75">
      <c r="B1298" s="18" t="s">
        <v>173</v>
      </c>
      <c r="C1298" s="18"/>
      <c r="D1298" s="170"/>
      <c r="E1298" s="170"/>
      <c r="F1298" s="170"/>
      <c r="G1298" s="176"/>
      <c r="H1298" s="129"/>
    </row>
    <row r="1299" spans="4:7" ht="13.5" customHeight="1">
      <c r="D1299" s="170"/>
      <c r="E1299" s="170"/>
      <c r="F1299" s="170"/>
      <c r="G1299" s="176"/>
    </row>
    <row r="1300" spans="1:7" ht="15.75" customHeight="1">
      <c r="A1300" s="4">
        <v>1120505</v>
      </c>
      <c r="B1300" s="11" t="s">
        <v>87</v>
      </c>
      <c r="C1300" s="272" t="s">
        <v>213</v>
      </c>
      <c r="D1300" s="170">
        <v>82.63</v>
      </c>
      <c r="E1300" s="170"/>
      <c r="F1300" s="170">
        <v>82.63</v>
      </c>
      <c r="G1300" s="172">
        <v>82.63</v>
      </c>
    </row>
    <row r="1301" spans="2:8" ht="15.75" customHeight="1">
      <c r="B1301" s="11"/>
      <c r="C1301" s="272" t="s">
        <v>214</v>
      </c>
      <c r="D1301" s="170">
        <v>82.63</v>
      </c>
      <c r="E1301" s="170"/>
      <c r="F1301" s="170">
        <v>82.63</v>
      </c>
      <c r="G1301" s="172">
        <v>82.63</v>
      </c>
      <c r="H1301" s="123"/>
    </row>
    <row r="1302" spans="2:8" ht="15" customHeight="1">
      <c r="B1302" s="11"/>
      <c r="C1302" s="272" t="s">
        <v>215</v>
      </c>
      <c r="D1302" s="170">
        <f>SUM(D1300:D1301)</f>
        <v>165.26</v>
      </c>
      <c r="E1302" s="170">
        <f>SUM(E1300:E1301)</f>
        <v>0</v>
      </c>
      <c r="F1302" s="170">
        <f>SUM(F1300:F1301)</f>
        <v>165.26</v>
      </c>
      <c r="G1302" s="172">
        <f>SUM(G1300:G1301)</f>
        <v>165.26</v>
      </c>
      <c r="H1302" s="123"/>
    </row>
    <row r="1303" spans="2:8" ht="15.75" customHeight="1">
      <c r="B1303" s="11"/>
      <c r="C1303" s="272"/>
      <c r="D1303" s="170"/>
      <c r="E1303" s="170"/>
      <c r="F1303" s="170"/>
      <c r="G1303" s="172"/>
      <c r="H1303" s="123"/>
    </row>
    <row r="1304" spans="2:8" ht="18.75">
      <c r="B1304" s="13" t="s">
        <v>127</v>
      </c>
      <c r="C1304" s="272" t="s">
        <v>213</v>
      </c>
      <c r="D1304" s="232">
        <f aca="true" t="shared" si="48" ref="D1304:G1305">SUM(D1300)</f>
        <v>82.63</v>
      </c>
      <c r="E1304" s="232">
        <f t="shared" si="48"/>
        <v>0</v>
      </c>
      <c r="F1304" s="232">
        <f t="shared" si="48"/>
        <v>82.63</v>
      </c>
      <c r="G1304" s="232">
        <f t="shared" si="48"/>
        <v>82.63</v>
      </c>
      <c r="H1304" s="123"/>
    </row>
    <row r="1305" spans="2:8" ht="13.5">
      <c r="B1305" s="13"/>
      <c r="C1305" s="272" t="s">
        <v>214</v>
      </c>
      <c r="D1305" s="232">
        <f t="shared" si="48"/>
        <v>82.63</v>
      </c>
      <c r="E1305" s="232">
        <f t="shared" si="48"/>
        <v>0</v>
      </c>
      <c r="F1305" s="232">
        <f t="shared" si="48"/>
        <v>82.63</v>
      </c>
      <c r="G1305" s="232">
        <f t="shared" si="48"/>
        <v>82.63</v>
      </c>
      <c r="H1305" s="130"/>
    </row>
    <row r="1306" spans="2:8" ht="13.5">
      <c r="B1306" s="13"/>
      <c r="C1306" s="272" t="s">
        <v>215</v>
      </c>
      <c r="D1306" s="232">
        <f>SUM(D1304:D1305)</f>
        <v>165.26</v>
      </c>
      <c r="E1306" s="232">
        <f>SUM(E1304:E1305)</f>
        <v>0</v>
      </c>
      <c r="F1306" s="232">
        <f>SUM(F1304:F1305)</f>
        <v>165.26</v>
      </c>
      <c r="G1306" s="232">
        <f>SUM(G1304:G1305)</f>
        <v>165.26</v>
      </c>
      <c r="H1306" s="130"/>
    </row>
    <row r="1307" spans="2:7" ht="15.75">
      <c r="B1307" s="20" t="s">
        <v>100</v>
      </c>
      <c r="C1307" s="272"/>
      <c r="D1307" s="232"/>
      <c r="E1307" s="232"/>
      <c r="F1307" s="232"/>
      <c r="G1307" s="232"/>
    </row>
    <row r="1308" spans="2:7" ht="15.75">
      <c r="B1308" s="18" t="s">
        <v>230</v>
      </c>
      <c r="C1308" s="272"/>
      <c r="D1308" s="232"/>
      <c r="E1308" s="232"/>
      <c r="F1308" s="232"/>
      <c r="G1308" s="232"/>
    </row>
    <row r="1309" spans="2:7" ht="13.5">
      <c r="B1309" s="13"/>
      <c r="C1309" s="272"/>
      <c r="D1309" s="232"/>
      <c r="E1309" s="232"/>
      <c r="F1309" s="232"/>
      <c r="G1309" s="232"/>
    </row>
    <row r="1310" spans="1:7" ht="12.75">
      <c r="A1310" s="4">
        <v>1120605</v>
      </c>
      <c r="B1310" s="26" t="s">
        <v>87</v>
      </c>
      <c r="C1310" s="272" t="s">
        <v>213</v>
      </c>
      <c r="D1310" s="172">
        <v>3202.03</v>
      </c>
      <c r="E1310" s="172"/>
      <c r="F1310" s="172"/>
      <c r="G1310" s="172"/>
    </row>
    <row r="1311" spans="2:7" ht="13.5">
      <c r="B1311" s="13"/>
      <c r="C1311" s="272" t="s">
        <v>214</v>
      </c>
      <c r="D1311" s="172"/>
      <c r="E1311" s="172"/>
      <c r="F1311" s="172"/>
      <c r="G1311" s="172"/>
    </row>
    <row r="1312" spans="2:7" ht="13.5">
      <c r="B1312" s="13"/>
      <c r="C1312" s="272" t="s">
        <v>215</v>
      </c>
      <c r="D1312" s="172">
        <f>SUM(D1310:D1311)</f>
        <v>3202.03</v>
      </c>
      <c r="E1312" s="172">
        <f>SUM(E1310:E1311)</f>
        <v>0</v>
      </c>
      <c r="F1312" s="172">
        <f>SUM(F1310:F1311)</f>
        <v>0</v>
      </c>
      <c r="G1312" s="172">
        <f>SUM(G1310:G1311)</f>
        <v>0</v>
      </c>
    </row>
    <row r="1313" spans="2:7" ht="13.5">
      <c r="B1313" s="13"/>
      <c r="C1313" s="272"/>
      <c r="D1313" s="232"/>
      <c r="E1313" s="232"/>
      <c r="F1313" s="232"/>
      <c r="G1313" s="232"/>
    </row>
    <row r="1314" spans="2:7" ht="13.5">
      <c r="B1314" s="13" t="s">
        <v>156</v>
      </c>
      <c r="C1314" s="272" t="s">
        <v>213</v>
      </c>
      <c r="D1314" s="232">
        <f aca="true" t="shared" si="49" ref="D1314:G1315">SUM(D1310)</f>
        <v>3202.03</v>
      </c>
      <c r="E1314" s="232">
        <f t="shared" si="49"/>
        <v>0</v>
      </c>
      <c r="F1314" s="232">
        <f t="shared" si="49"/>
        <v>0</v>
      </c>
      <c r="G1314" s="232">
        <f t="shared" si="49"/>
        <v>0</v>
      </c>
    </row>
    <row r="1315" spans="2:7" ht="13.5">
      <c r="B1315" s="13"/>
      <c r="C1315" s="272" t="s">
        <v>214</v>
      </c>
      <c r="D1315" s="232">
        <f t="shared" si="49"/>
        <v>0</v>
      </c>
      <c r="E1315" s="232">
        <f t="shared" si="49"/>
        <v>0</v>
      </c>
      <c r="F1315" s="232">
        <f t="shared" si="49"/>
        <v>0</v>
      </c>
      <c r="G1315" s="232">
        <f t="shared" si="49"/>
        <v>0</v>
      </c>
    </row>
    <row r="1316" spans="2:7" ht="13.5">
      <c r="B1316" s="13"/>
      <c r="C1316" s="272" t="s">
        <v>215</v>
      </c>
      <c r="D1316" s="232">
        <f>SUM(D1314:D1315)</f>
        <v>3202.03</v>
      </c>
      <c r="E1316" s="232">
        <f>SUM(E1314:E1315)</f>
        <v>0</v>
      </c>
      <c r="F1316" s="232">
        <f>SUM(F1314:F1315)</f>
        <v>0</v>
      </c>
      <c r="G1316" s="232">
        <f>SUM(G1314:G1315)</f>
        <v>0</v>
      </c>
    </row>
    <row r="1317" spans="2:7" ht="13.5">
      <c r="B1317" s="13"/>
      <c r="C1317" s="282"/>
      <c r="D1317" s="232"/>
      <c r="E1317" s="232"/>
      <c r="F1317" s="232"/>
      <c r="G1317" s="232"/>
    </row>
    <row r="1318" spans="2:7" ht="15.75">
      <c r="B1318" s="14" t="s">
        <v>174</v>
      </c>
      <c r="C1318" s="272" t="s">
        <v>213</v>
      </c>
      <c r="D1318" s="233">
        <f aca="true" t="shared" si="50" ref="D1318:G1319">SUM(D1304,D1314)</f>
        <v>3284.6600000000003</v>
      </c>
      <c r="E1318" s="233">
        <f t="shared" si="50"/>
        <v>0</v>
      </c>
      <c r="F1318" s="233">
        <f t="shared" si="50"/>
        <v>82.63</v>
      </c>
      <c r="G1318" s="233">
        <f t="shared" si="50"/>
        <v>82.63</v>
      </c>
    </row>
    <row r="1319" spans="2:7" ht="15.75">
      <c r="B1319" s="14"/>
      <c r="C1319" s="272" t="s">
        <v>214</v>
      </c>
      <c r="D1319" s="233">
        <f t="shared" si="50"/>
        <v>82.63</v>
      </c>
      <c r="E1319" s="233">
        <f t="shared" si="50"/>
        <v>0</v>
      </c>
      <c r="F1319" s="233">
        <f t="shared" si="50"/>
        <v>82.63</v>
      </c>
      <c r="G1319" s="233">
        <f t="shared" si="50"/>
        <v>82.63</v>
      </c>
    </row>
    <row r="1320" spans="2:7" ht="15.75">
      <c r="B1320" s="14"/>
      <c r="C1320" s="272" t="s">
        <v>215</v>
      </c>
      <c r="D1320" s="233">
        <f>SUM(D1318:D1319)</f>
        <v>3367.2900000000004</v>
      </c>
      <c r="E1320" s="233">
        <f>SUM(E1318:E1319)</f>
        <v>0</v>
      </c>
      <c r="F1320" s="233">
        <f>SUM(F1318:F1319)</f>
        <v>165.26</v>
      </c>
      <c r="G1320" s="233">
        <f>SUM(G1318:G1319)</f>
        <v>165.26</v>
      </c>
    </row>
    <row r="1321" spans="4:7" ht="12.75">
      <c r="D1321" s="170"/>
      <c r="E1321" s="170"/>
      <c r="F1321" s="170"/>
      <c r="G1321" s="176"/>
    </row>
    <row r="1322" spans="2:7" ht="18.75">
      <c r="B1322" s="23" t="s">
        <v>175</v>
      </c>
      <c r="C1322" s="23"/>
      <c r="D1322" s="170"/>
      <c r="E1322" s="170"/>
      <c r="F1322" s="170"/>
      <c r="G1322" s="176"/>
    </row>
    <row r="1323" spans="2:7" ht="18.75">
      <c r="B1323" s="24" t="s">
        <v>31</v>
      </c>
      <c r="C1323" s="272" t="s">
        <v>213</v>
      </c>
      <c r="D1323" s="25">
        <f aca="true" t="shared" si="51" ref="D1323:G1324">SUM(D698,D765,D875,D913,D978,D1009,D1064,D1179,D1244,D1289,D1318)</f>
        <v>663134.72</v>
      </c>
      <c r="E1323" s="25">
        <f t="shared" si="51"/>
        <v>546667.0800000001</v>
      </c>
      <c r="F1323" s="25">
        <f t="shared" si="51"/>
        <v>76397.98000000001</v>
      </c>
      <c r="G1323" s="25">
        <f t="shared" si="51"/>
        <v>623065.0599999999</v>
      </c>
    </row>
    <row r="1324" spans="2:7" ht="18.75">
      <c r="B1324" s="24"/>
      <c r="C1324" s="272" t="s">
        <v>214</v>
      </c>
      <c r="D1324" s="25">
        <f t="shared" si="51"/>
        <v>2786662.4899999998</v>
      </c>
      <c r="E1324" s="25">
        <f t="shared" si="51"/>
        <v>1917544.42</v>
      </c>
      <c r="F1324" s="25">
        <f t="shared" si="51"/>
        <v>712484.87</v>
      </c>
      <c r="G1324" s="25">
        <f t="shared" si="51"/>
        <v>2630029.2899999996</v>
      </c>
    </row>
    <row r="1325" spans="2:7" ht="18.75">
      <c r="B1325" s="24"/>
      <c r="C1325" s="272" t="s">
        <v>215</v>
      </c>
      <c r="D1325" s="25">
        <f>SUM(D1323:D1324)</f>
        <v>3449797.21</v>
      </c>
      <c r="E1325" s="25">
        <f>SUM(E1323:E1324)</f>
        <v>2464211.5</v>
      </c>
      <c r="F1325" s="25">
        <f>SUM(F1323:F1324)</f>
        <v>788882.85</v>
      </c>
      <c r="G1325" s="25">
        <f>SUM(G1323:G1324)</f>
        <v>3253094.3499999996</v>
      </c>
    </row>
    <row r="1326" spans="2:7" ht="18.75">
      <c r="B1326" s="24"/>
      <c r="C1326" s="23"/>
      <c r="D1326" s="25"/>
      <c r="E1326" s="25"/>
      <c r="F1326" s="25"/>
      <c r="G1326" s="25"/>
    </row>
    <row r="1327" spans="4:7" ht="12.75">
      <c r="D1327" s="239"/>
      <c r="E1327" s="239"/>
      <c r="F1327" s="239"/>
      <c r="G1327" s="240"/>
    </row>
    <row r="1328" spans="4:7" ht="12.75">
      <c r="D1328" s="239"/>
      <c r="E1328" s="239"/>
      <c r="F1328" s="239"/>
      <c r="G1328" s="240"/>
    </row>
    <row r="1329" spans="2:7" ht="18.75">
      <c r="B1329" s="23" t="s">
        <v>3</v>
      </c>
      <c r="C1329" s="23"/>
      <c r="D1329" s="170"/>
      <c r="E1329" s="170"/>
      <c r="F1329" s="170"/>
      <c r="G1329" s="176"/>
    </row>
    <row r="1330" spans="2:7" ht="18.75">
      <c r="B1330" s="23" t="s">
        <v>176</v>
      </c>
      <c r="C1330" s="23"/>
      <c r="D1330" s="170"/>
      <c r="E1330" s="170"/>
      <c r="F1330" s="170"/>
      <c r="G1330" s="176"/>
    </row>
    <row r="1331" spans="4:7" ht="12.75">
      <c r="D1331" s="170"/>
      <c r="E1331" s="170"/>
      <c r="F1331" s="170"/>
      <c r="G1331" s="176"/>
    </row>
    <row r="1332" spans="2:7" ht="15.75">
      <c r="B1332" s="12" t="s">
        <v>76</v>
      </c>
      <c r="C1332" s="12"/>
      <c r="D1332" s="170"/>
      <c r="E1332" s="170"/>
      <c r="F1332" s="170"/>
      <c r="G1332" s="176"/>
    </row>
    <row r="1333" spans="2:7" ht="15.75">
      <c r="B1333" s="18" t="s">
        <v>177</v>
      </c>
      <c r="C1333" s="18"/>
      <c r="D1333" s="170"/>
      <c r="E1333" s="170"/>
      <c r="F1333" s="170"/>
      <c r="G1333" s="176"/>
    </row>
    <row r="1334" spans="4:7" ht="12.75">
      <c r="D1334" s="170"/>
      <c r="E1334" s="170"/>
      <c r="F1334" s="170"/>
      <c r="G1334" s="176"/>
    </row>
    <row r="1335" spans="2:7" ht="15">
      <c r="B1335" s="100" t="s">
        <v>84</v>
      </c>
      <c r="C1335" s="100"/>
      <c r="D1335" s="170"/>
      <c r="E1335" s="170"/>
      <c r="F1335" s="170"/>
      <c r="G1335" s="176"/>
    </row>
    <row r="1336" spans="2:7" ht="14.25">
      <c r="B1336" s="21" t="s">
        <v>208</v>
      </c>
      <c r="C1336" s="21"/>
      <c r="D1336" s="170"/>
      <c r="E1336" s="170"/>
      <c r="F1336" s="170"/>
      <c r="G1336" s="176"/>
    </row>
    <row r="1337" spans="4:7" ht="12.75">
      <c r="D1337" s="170"/>
      <c r="E1337" s="170"/>
      <c r="F1337" s="170"/>
      <c r="G1337" s="176"/>
    </row>
    <row r="1338" spans="1:7" ht="12.75">
      <c r="A1338" s="4">
        <v>2010205</v>
      </c>
      <c r="B1338" s="11" t="s">
        <v>209</v>
      </c>
      <c r="C1338" s="272" t="s">
        <v>213</v>
      </c>
      <c r="D1338" s="170">
        <v>1910.53</v>
      </c>
      <c r="E1338" s="170">
        <v>240</v>
      </c>
      <c r="F1338" s="170"/>
      <c r="G1338" s="172">
        <v>240</v>
      </c>
    </row>
    <row r="1339" spans="2:7" ht="12.75">
      <c r="B1339" s="11"/>
      <c r="C1339" s="272" t="s">
        <v>214</v>
      </c>
      <c r="D1339" s="170"/>
      <c r="E1339" s="170"/>
      <c r="F1339" s="170"/>
      <c r="G1339" s="172"/>
    </row>
    <row r="1340" spans="2:7" ht="12.75">
      <c r="B1340" s="11"/>
      <c r="C1340" s="272" t="s">
        <v>215</v>
      </c>
      <c r="D1340" s="170">
        <f>SUM(D1338:D1339)</f>
        <v>1910.53</v>
      </c>
      <c r="E1340" s="170">
        <f>SUM(E1338:E1339)</f>
        <v>240</v>
      </c>
      <c r="F1340" s="170">
        <f>SUM(F1338:F1339)</f>
        <v>0</v>
      </c>
      <c r="G1340" s="172">
        <f>SUM(G1338:G1339)</f>
        <v>240</v>
      </c>
    </row>
    <row r="1341" spans="2:7" ht="12.75">
      <c r="B1341" s="11"/>
      <c r="C1341" s="272"/>
      <c r="D1341" s="170"/>
      <c r="E1341" s="170"/>
      <c r="F1341" s="170"/>
      <c r="G1341" s="172"/>
    </row>
    <row r="1342" spans="2:7" ht="13.5">
      <c r="B1342" s="13" t="s">
        <v>89</v>
      </c>
      <c r="C1342" s="272" t="s">
        <v>213</v>
      </c>
      <c r="D1342" s="232">
        <f>SUM(D1338)</f>
        <v>1910.53</v>
      </c>
      <c r="E1342" s="232">
        <f>SUM(E1338)</f>
        <v>240</v>
      </c>
      <c r="F1342" s="232">
        <f>SUM(F1338)</f>
        <v>0</v>
      </c>
      <c r="G1342" s="232">
        <f>SUM(G1338)</f>
        <v>240</v>
      </c>
    </row>
    <row r="1343" spans="2:7" ht="13.5">
      <c r="B1343" s="13"/>
      <c r="C1343" s="272" t="s">
        <v>214</v>
      </c>
      <c r="D1343" s="232">
        <f aca="true" t="shared" si="52" ref="D1343:G1344">SUM(D1339)</f>
        <v>0</v>
      </c>
      <c r="E1343" s="232">
        <f>SUM(E1339)</f>
        <v>0</v>
      </c>
      <c r="F1343" s="232">
        <f t="shared" si="52"/>
        <v>0</v>
      </c>
      <c r="G1343" s="232">
        <f t="shared" si="52"/>
        <v>0</v>
      </c>
    </row>
    <row r="1344" spans="2:7" ht="13.5">
      <c r="B1344" s="13"/>
      <c r="C1344" s="272" t="s">
        <v>215</v>
      </c>
      <c r="D1344" s="232">
        <f t="shared" si="52"/>
        <v>1910.53</v>
      </c>
      <c r="E1344" s="232">
        <f t="shared" si="52"/>
        <v>240</v>
      </c>
      <c r="F1344" s="232">
        <f t="shared" si="52"/>
        <v>0</v>
      </c>
      <c r="G1344" s="232">
        <f t="shared" si="52"/>
        <v>240</v>
      </c>
    </row>
    <row r="1345" spans="4:7" ht="12.75">
      <c r="D1345" s="170"/>
      <c r="E1345" s="170"/>
      <c r="F1345" s="170"/>
      <c r="G1345" s="176"/>
    </row>
    <row r="1346" spans="2:8" ht="15.75">
      <c r="B1346" s="20" t="s">
        <v>90</v>
      </c>
      <c r="C1346" s="20"/>
      <c r="D1346" s="170"/>
      <c r="E1346" s="170"/>
      <c r="F1346" s="170"/>
      <c r="G1346" s="176"/>
      <c r="H1346" s="98"/>
    </row>
    <row r="1347" spans="2:8" ht="15.75">
      <c r="B1347" s="18" t="s">
        <v>178</v>
      </c>
      <c r="C1347" s="18"/>
      <c r="D1347" s="170"/>
      <c r="E1347" s="170"/>
      <c r="F1347" s="170"/>
      <c r="G1347" s="176"/>
      <c r="H1347" s="98"/>
    </row>
    <row r="1348" spans="4:8" ht="13.5">
      <c r="D1348" s="170"/>
      <c r="E1348" s="170"/>
      <c r="F1348" s="170"/>
      <c r="G1348" s="176"/>
      <c r="H1348" s="98"/>
    </row>
    <row r="1349" spans="1:7" ht="12.75">
      <c r="A1349" s="4">
        <v>2010305</v>
      </c>
      <c r="B1349" s="11" t="s">
        <v>209</v>
      </c>
      <c r="C1349" s="272" t="s">
        <v>213</v>
      </c>
      <c r="D1349" s="170">
        <v>748.7</v>
      </c>
      <c r="E1349" s="170">
        <v>748.7</v>
      </c>
      <c r="F1349" s="170"/>
      <c r="G1349" s="172">
        <v>748.7</v>
      </c>
    </row>
    <row r="1350" spans="2:7" ht="12.75">
      <c r="B1350" s="11"/>
      <c r="C1350" s="272" t="s">
        <v>214</v>
      </c>
      <c r="D1350" s="170">
        <v>622.73</v>
      </c>
      <c r="E1350" s="170"/>
      <c r="F1350" s="170">
        <v>622.73</v>
      </c>
      <c r="G1350" s="172">
        <v>622.73</v>
      </c>
    </row>
    <row r="1351" spans="2:7" ht="12.75">
      <c r="B1351" s="11"/>
      <c r="C1351" s="272" t="s">
        <v>215</v>
      </c>
      <c r="D1351" s="170">
        <f>SUM(D1349:D1350)</f>
        <v>1371.43</v>
      </c>
      <c r="E1351" s="170">
        <f>SUM(E1349:E1350)</f>
        <v>748.7</v>
      </c>
      <c r="F1351" s="170">
        <f>SUM(F1349:F1350)</f>
        <v>622.73</v>
      </c>
      <c r="G1351" s="172">
        <f>SUM(G1349:G1350)</f>
        <v>1371.43</v>
      </c>
    </row>
    <row r="1352" spans="2:7" ht="12.75">
      <c r="B1352" s="11"/>
      <c r="C1352" s="272"/>
      <c r="D1352" s="170"/>
      <c r="E1352" s="170"/>
      <c r="F1352" s="170"/>
      <c r="G1352" s="172"/>
    </row>
    <row r="1353" spans="2:7" ht="13.5">
      <c r="B1353" s="13" t="s">
        <v>93</v>
      </c>
      <c r="C1353" s="272" t="s">
        <v>213</v>
      </c>
      <c r="D1353" s="232">
        <f aca="true" t="shared" si="53" ref="D1353:G1354">SUM(D1349)</f>
        <v>748.7</v>
      </c>
      <c r="E1353" s="232">
        <f t="shared" si="53"/>
        <v>748.7</v>
      </c>
      <c r="F1353" s="232">
        <f t="shared" si="53"/>
        <v>0</v>
      </c>
      <c r="G1353" s="232">
        <f t="shared" si="53"/>
        <v>748.7</v>
      </c>
    </row>
    <row r="1354" spans="2:7" ht="13.5">
      <c r="B1354" s="13"/>
      <c r="C1354" s="272" t="s">
        <v>214</v>
      </c>
      <c r="D1354" s="232">
        <f t="shared" si="53"/>
        <v>622.73</v>
      </c>
      <c r="E1354" s="232">
        <f t="shared" si="53"/>
        <v>0</v>
      </c>
      <c r="F1354" s="232">
        <f t="shared" si="53"/>
        <v>622.73</v>
      </c>
      <c r="G1354" s="232">
        <f t="shared" si="53"/>
        <v>622.73</v>
      </c>
    </row>
    <row r="1355" spans="2:7" ht="13.5">
      <c r="B1355" s="13"/>
      <c r="C1355" s="272" t="s">
        <v>215</v>
      </c>
      <c r="D1355" s="232">
        <f>SUM(D1351)</f>
        <v>1371.43</v>
      </c>
      <c r="E1355" s="232">
        <f>SUM(E1351)</f>
        <v>748.7</v>
      </c>
      <c r="F1355" s="232">
        <f>SUM(F1353:F1354)</f>
        <v>622.73</v>
      </c>
      <c r="G1355" s="232">
        <f>SUM(G1351)</f>
        <v>1371.43</v>
      </c>
    </row>
    <row r="1356" spans="2:7" ht="13.5">
      <c r="B1356" s="13"/>
      <c r="C1356" s="272"/>
      <c r="D1356" s="232"/>
      <c r="E1356" s="232"/>
      <c r="F1356" s="232"/>
      <c r="G1356" s="232"/>
    </row>
    <row r="1357" spans="2:7" ht="15.75">
      <c r="B1357" s="20" t="s">
        <v>97</v>
      </c>
      <c r="C1357" s="20"/>
      <c r="D1357" s="170"/>
      <c r="E1357" s="170"/>
      <c r="F1357" s="170"/>
      <c r="G1357" s="176"/>
    </row>
    <row r="1358" spans="2:7" ht="15.75">
      <c r="B1358" s="18" t="s">
        <v>179</v>
      </c>
      <c r="C1358" s="18"/>
      <c r="D1358" s="170"/>
      <c r="E1358" s="170"/>
      <c r="F1358" s="170"/>
      <c r="G1358" s="176"/>
    </row>
    <row r="1359" spans="4:7" ht="12.75">
      <c r="D1359" s="170"/>
      <c r="E1359" s="170"/>
      <c r="F1359" s="170"/>
      <c r="G1359" s="176"/>
    </row>
    <row r="1360" spans="1:7" ht="12.75">
      <c r="A1360" s="4">
        <v>2010501</v>
      </c>
      <c r="B1360" s="11" t="s">
        <v>180</v>
      </c>
      <c r="C1360" s="272" t="s">
        <v>213</v>
      </c>
      <c r="D1360" s="184">
        <v>92783.41</v>
      </c>
      <c r="E1360" s="184">
        <v>16978.14</v>
      </c>
      <c r="F1360" s="184">
        <v>34413.5</v>
      </c>
      <c r="G1360" s="184">
        <v>51391.64</v>
      </c>
    </row>
    <row r="1361" spans="2:7" ht="12.75">
      <c r="B1361" s="11"/>
      <c r="C1361" s="272" t="s">
        <v>214</v>
      </c>
      <c r="D1361" s="184">
        <v>846367.69</v>
      </c>
      <c r="E1361" s="184">
        <v>103512.7</v>
      </c>
      <c r="F1361" s="184">
        <v>365445.5</v>
      </c>
      <c r="G1361" s="184">
        <v>468958.2</v>
      </c>
    </row>
    <row r="1362" spans="2:7" ht="12.75">
      <c r="B1362" s="11"/>
      <c r="C1362" s="272" t="s">
        <v>215</v>
      </c>
      <c r="D1362" s="184">
        <f>SUM(D1360:D1361)</f>
        <v>939151.1</v>
      </c>
      <c r="E1362" s="184">
        <f>SUM(E1360:E1361)</f>
        <v>120490.84</v>
      </c>
      <c r="F1362" s="184">
        <f>SUM(F1360:F1361)</f>
        <v>399859</v>
      </c>
      <c r="G1362" s="184">
        <f>SUM(G1360:G1361)</f>
        <v>520349.84</v>
      </c>
    </row>
    <row r="1363" spans="2:7" ht="12.75">
      <c r="B1363" s="11"/>
      <c r="C1363" s="272"/>
      <c r="D1363" s="184"/>
      <c r="E1363" s="184"/>
      <c r="F1363" s="184"/>
      <c r="G1363" s="184"/>
    </row>
    <row r="1364" spans="1:7" ht="12.75">
      <c r="A1364" s="4">
        <v>2010505</v>
      </c>
      <c r="B1364" s="11" t="s">
        <v>209</v>
      </c>
      <c r="C1364" s="272" t="s">
        <v>213</v>
      </c>
      <c r="D1364" s="184">
        <v>46375.67</v>
      </c>
      <c r="E1364" s="184">
        <v>45445.6</v>
      </c>
      <c r="F1364" s="184">
        <v>610.59</v>
      </c>
      <c r="G1364" s="184">
        <v>46056.19</v>
      </c>
    </row>
    <row r="1365" spans="2:7" ht="12.75">
      <c r="B1365" s="11"/>
      <c r="C1365" s="272" t="s">
        <v>214</v>
      </c>
      <c r="D1365" s="184"/>
      <c r="E1365" s="184"/>
      <c r="F1365" s="184"/>
      <c r="G1365" s="184"/>
    </row>
    <row r="1366" spans="2:7" ht="12.75">
      <c r="B1366" s="11"/>
      <c r="C1366" s="272" t="s">
        <v>215</v>
      </c>
      <c r="D1366" s="184">
        <f>SUM(D1364:D1365)</f>
        <v>46375.67</v>
      </c>
      <c r="E1366" s="184">
        <f>SUM(E1364:E1365)</f>
        <v>45445.6</v>
      </c>
      <c r="F1366" s="184">
        <f>SUM(F1364:F1365)</f>
        <v>610.59</v>
      </c>
      <c r="G1366" s="184">
        <f>SUM(G1364:G1365)</f>
        <v>46056.19</v>
      </c>
    </row>
    <row r="1367" spans="2:7" ht="12.75">
      <c r="B1367" s="11"/>
      <c r="C1367" s="272"/>
      <c r="D1367" s="184"/>
      <c r="E1367" s="184"/>
      <c r="F1367" s="184"/>
      <c r="G1367" s="184"/>
    </row>
    <row r="1368" spans="2:7" ht="13.5">
      <c r="B1368" s="13" t="s">
        <v>127</v>
      </c>
      <c r="C1368" s="272" t="s">
        <v>213</v>
      </c>
      <c r="D1368" s="238">
        <f>SUM(D1360+D1364)</f>
        <v>139159.08000000002</v>
      </c>
      <c r="E1368" s="238">
        <f>E1360+E1364</f>
        <v>62423.74</v>
      </c>
      <c r="F1368" s="238">
        <f>SUM(F1360+F1364)</f>
        <v>35024.09</v>
      </c>
      <c r="G1368" s="238">
        <f>SUM(G1360+G1364)</f>
        <v>97447.83</v>
      </c>
    </row>
    <row r="1369" spans="2:7" ht="13.5">
      <c r="B1369" s="13"/>
      <c r="C1369" s="272" t="s">
        <v>214</v>
      </c>
      <c r="D1369" s="238">
        <f>SUM(D1361+D1365)</f>
        <v>846367.69</v>
      </c>
      <c r="E1369" s="238">
        <f>SUM(E1361+E1365)</f>
        <v>103512.7</v>
      </c>
      <c r="F1369" s="238">
        <f>SUM(F1361+F1365)</f>
        <v>365445.5</v>
      </c>
      <c r="G1369" s="238">
        <f>SUM(G1361+G1365)</f>
        <v>468958.2</v>
      </c>
    </row>
    <row r="1370" spans="2:7" ht="13.5">
      <c r="B1370" s="13"/>
      <c r="C1370" s="272" t="s">
        <v>215</v>
      </c>
      <c r="D1370" s="238">
        <f>SUM(D1368:D1369)</f>
        <v>985526.77</v>
      </c>
      <c r="E1370" s="238">
        <f>SUM(E1368:E1369)</f>
        <v>165936.44</v>
      </c>
      <c r="F1370" s="238">
        <f>SUM(F1368:F1369)</f>
        <v>400469.58999999997</v>
      </c>
      <c r="G1370" s="238">
        <f>SUM(G1368:G1369)</f>
        <v>566406.03</v>
      </c>
    </row>
    <row r="1371" spans="4:7" ht="12.75">
      <c r="D1371" s="170"/>
      <c r="E1371" s="170"/>
      <c r="F1371" s="170"/>
      <c r="G1371" s="176"/>
    </row>
    <row r="1372" spans="2:7" ht="15.75">
      <c r="B1372" s="20" t="s">
        <v>100</v>
      </c>
      <c r="C1372" s="20"/>
      <c r="D1372" s="170"/>
      <c r="E1372" s="170"/>
      <c r="F1372" s="170"/>
      <c r="G1372" s="176"/>
    </row>
    <row r="1373" spans="2:7" ht="15.75">
      <c r="B1373" s="18" t="s">
        <v>101</v>
      </c>
      <c r="C1373" s="18"/>
      <c r="D1373" s="170"/>
      <c r="E1373" s="170"/>
      <c r="F1373" s="170"/>
      <c r="G1373" s="176"/>
    </row>
    <row r="1374" spans="4:7" ht="12.75">
      <c r="D1374" s="170"/>
      <c r="E1374" s="170"/>
      <c r="F1374" s="170"/>
      <c r="G1374" s="176"/>
    </row>
    <row r="1375" spans="1:7" ht="12.75">
      <c r="A1375" s="4">
        <v>2010605</v>
      </c>
      <c r="B1375" s="11" t="s">
        <v>209</v>
      </c>
      <c r="C1375" s="272" t="s">
        <v>213</v>
      </c>
      <c r="D1375" s="170">
        <v>2322.61</v>
      </c>
      <c r="E1375" s="170">
        <v>2322.61</v>
      </c>
      <c r="F1375" s="170"/>
      <c r="G1375" s="172">
        <v>2322.61</v>
      </c>
    </row>
    <row r="1376" spans="2:7" ht="12.75">
      <c r="B1376" s="11"/>
      <c r="C1376" s="272" t="s">
        <v>214</v>
      </c>
      <c r="D1376" s="170">
        <v>2000</v>
      </c>
      <c r="E1376" s="170"/>
      <c r="F1376" s="170"/>
      <c r="G1376" s="172"/>
    </row>
    <row r="1377" spans="2:7" ht="12.75">
      <c r="B1377" s="11"/>
      <c r="C1377" s="272" t="s">
        <v>215</v>
      </c>
      <c r="D1377" s="170">
        <f>SUM(D1375:D1376)</f>
        <v>4322.610000000001</v>
      </c>
      <c r="E1377" s="170">
        <f>SUM(E1375:E1376)</f>
        <v>2322.61</v>
      </c>
      <c r="F1377" s="170">
        <f>SUM(F1375:F1376)</f>
        <v>0</v>
      </c>
      <c r="G1377" s="172">
        <f>SUM(G1375:G1376)</f>
        <v>2322.61</v>
      </c>
    </row>
    <row r="1378" spans="2:7" ht="12.75">
      <c r="B1378" s="11"/>
      <c r="C1378" s="272"/>
      <c r="D1378" s="170"/>
      <c r="E1378" s="170"/>
      <c r="F1378" s="170"/>
      <c r="G1378" s="172"/>
    </row>
    <row r="1379" spans="2:7" ht="13.5">
      <c r="B1379" s="13" t="s">
        <v>156</v>
      </c>
      <c r="C1379" s="272" t="s">
        <v>213</v>
      </c>
      <c r="D1379" s="232">
        <f aca="true" t="shared" si="54" ref="D1379:G1381">SUM(D1375)</f>
        <v>2322.61</v>
      </c>
      <c r="E1379" s="232">
        <f t="shared" si="54"/>
        <v>2322.61</v>
      </c>
      <c r="F1379" s="232">
        <f t="shared" si="54"/>
        <v>0</v>
      </c>
      <c r="G1379" s="232">
        <f t="shared" si="54"/>
        <v>2322.61</v>
      </c>
    </row>
    <row r="1380" spans="2:7" ht="13.5">
      <c r="B1380" s="13"/>
      <c r="C1380" s="272" t="s">
        <v>214</v>
      </c>
      <c r="D1380" s="232">
        <f t="shared" si="54"/>
        <v>2000</v>
      </c>
      <c r="E1380" s="232">
        <f t="shared" si="54"/>
        <v>0</v>
      </c>
      <c r="F1380" s="232">
        <f t="shared" si="54"/>
        <v>0</v>
      </c>
      <c r="G1380" s="232">
        <f t="shared" si="54"/>
        <v>0</v>
      </c>
    </row>
    <row r="1381" spans="2:7" ht="13.5">
      <c r="B1381" s="13"/>
      <c r="C1381" s="272" t="s">
        <v>215</v>
      </c>
      <c r="D1381" s="232">
        <f t="shared" si="54"/>
        <v>4322.610000000001</v>
      </c>
      <c r="E1381" s="232">
        <f t="shared" si="54"/>
        <v>2322.61</v>
      </c>
      <c r="F1381" s="232">
        <f t="shared" si="54"/>
        <v>0</v>
      </c>
      <c r="G1381" s="232">
        <f t="shared" si="54"/>
        <v>2322.61</v>
      </c>
    </row>
    <row r="1382" spans="2:7" ht="13.5">
      <c r="B1382" s="13"/>
      <c r="C1382" s="282"/>
      <c r="D1382" s="232"/>
      <c r="E1382" s="232"/>
      <c r="F1382" s="232"/>
      <c r="G1382" s="232"/>
    </row>
    <row r="1383" spans="2:8" ht="15.75">
      <c r="B1383" s="20" t="s">
        <v>103</v>
      </c>
      <c r="C1383" s="20"/>
      <c r="D1383" s="232"/>
      <c r="E1383" s="232"/>
      <c r="F1383" s="232"/>
      <c r="G1383" s="232"/>
      <c r="H1383" s="98"/>
    </row>
    <row r="1384" spans="2:8" ht="15.75">
      <c r="B1384" s="18" t="s">
        <v>210</v>
      </c>
      <c r="C1384" s="18"/>
      <c r="D1384" s="232"/>
      <c r="E1384" s="232"/>
      <c r="F1384" s="232"/>
      <c r="G1384" s="232"/>
      <c r="H1384" s="98"/>
    </row>
    <row r="1385" spans="2:8" ht="13.5">
      <c r="B1385" s="13"/>
      <c r="C1385" s="282"/>
      <c r="D1385" s="232"/>
      <c r="E1385" s="232"/>
      <c r="F1385" s="232"/>
      <c r="G1385" s="232"/>
      <c r="H1385" s="98"/>
    </row>
    <row r="1386" spans="1:8" ht="13.5">
      <c r="A1386" s="4">
        <v>2010705</v>
      </c>
      <c r="B1386" s="26" t="s">
        <v>211</v>
      </c>
      <c r="C1386" s="272" t="s">
        <v>213</v>
      </c>
      <c r="D1386" s="172"/>
      <c r="E1386" s="172"/>
      <c r="F1386" s="172"/>
      <c r="G1386" s="172"/>
      <c r="H1386" s="98"/>
    </row>
    <row r="1387" spans="2:8" ht="15.75">
      <c r="B1387" s="26"/>
      <c r="C1387" s="272" t="s">
        <v>214</v>
      </c>
      <c r="D1387" s="172">
        <v>9692</v>
      </c>
      <c r="E1387" s="172"/>
      <c r="F1387" s="172">
        <v>9692</v>
      </c>
      <c r="G1387" s="172">
        <v>9692</v>
      </c>
      <c r="H1387" s="128"/>
    </row>
    <row r="1388" spans="2:8" ht="15.75">
      <c r="B1388" s="26"/>
      <c r="C1388" s="272" t="s">
        <v>215</v>
      </c>
      <c r="D1388" s="172">
        <f>SUM(D1386:D1387)</f>
        <v>9692</v>
      </c>
      <c r="E1388" s="172"/>
      <c r="F1388" s="172">
        <f>SUM(F1386:F1387)</f>
        <v>9692</v>
      </c>
      <c r="G1388" s="172">
        <f>SUM(G1386:G1387)</f>
        <v>9692</v>
      </c>
      <c r="H1388" s="128"/>
    </row>
    <row r="1389" spans="2:8" ht="15.75">
      <c r="B1389" s="26"/>
      <c r="C1389" s="272"/>
      <c r="D1389" s="172"/>
      <c r="E1389" s="172"/>
      <c r="F1389" s="172"/>
      <c r="G1389" s="172"/>
      <c r="H1389" s="128"/>
    </row>
    <row r="1390" spans="2:8" ht="15.75">
      <c r="B1390" s="13" t="s">
        <v>169</v>
      </c>
      <c r="C1390" s="272" t="s">
        <v>213</v>
      </c>
      <c r="D1390" s="232">
        <f aca="true" t="shared" si="55" ref="D1390:G1391">SUM(D1386)</f>
        <v>0</v>
      </c>
      <c r="E1390" s="232">
        <f t="shared" si="55"/>
        <v>0</v>
      </c>
      <c r="F1390" s="232">
        <f t="shared" si="55"/>
        <v>0</v>
      </c>
      <c r="G1390" s="232">
        <f t="shared" si="55"/>
        <v>0</v>
      </c>
      <c r="H1390" s="128"/>
    </row>
    <row r="1391" spans="2:7" ht="13.5">
      <c r="B1391" s="13"/>
      <c r="C1391" s="272" t="s">
        <v>214</v>
      </c>
      <c r="D1391" s="232">
        <f t="shared" si="55"/>
        <v>9692</v>
      </c>
      <c r="E1391" s="232">
        <f t="shared" si="55"/>
        <v>0</v>
      </c>
      <c r="F1391" s="232">
        <f t="shared" si="55"/>
        <v>9692</v>
      </c>
      <c r="G1391" s="232">
        <f t="shared" si="55"/>
        <v>9692</v>
      </c>
    </row>
    <row r="1392" spans="2:7" ht="13.5">
      <c r="B1392" s="13"/>
      <c r="C1392" s="272" t="s">
        <v>215</v>
      </c>
      <c r="D1392" s="232">
        <f>SUM(D1390:D1391)</f>
        <v>9692</v>
      </c>
      <c r="E1392" s="232">
        <f>SUM(E1390:E1391)</f>
        <v>0</v>
      </c>
      <c r="F1392" s="232">
        <f>SUM(F1390:F1391)</f>
        <v>9692</v>
      </c>
      <c r="G1392" s="232">
        <f>SUM(G1390:G1391)</f>
        <v>9692</v>
      </c>
    </row>
    <row r="1393" spans="4:7" ht="12.75">
      <c r="D1393" s="170"/>
      <c r="E1393" s="170"/>
      <c r="F1393" s="170"/>
      <c r="G1393" s="176"/>
    </row>
    <row r="1394" spans="2:7" ht="15.75">
      <c r="B1394" s="20" t="s">
        <v>106</v>
      </c>
      <c r="C1394" s="20"/>
      <c r="D1394" s="170"/>
      <c r="E1394" s="170"/>
      <c r="F1394" s="170"/>
      <c r="G1394" s="176"/>
    </row>
    <row r="1395" spans="2:7" ht="15.75">
      <c r="B1395" s="18" t="s">
        <v>107</v>
      </c>
      <c r="C1395" s="18"/>
      <c r="D1395" s="170"/>
      <c r="E1395" s="170"/>
      <c r="F1395" s="170"/>
      <c r="G1395" s="176"/>
    </row>
    <row r="1396" spans="4:7" ht="12.75">
      <c r="D1396" s="170"/>
      <c r="E1396" s="170"/>
      <c r="F1396" s="170"/>
      <c r="G1396" s="176"/>
    </row>
    <row r="1397" spans="1:8" ht="13.5">
      <c r="A1397" s="4">
        <v>2010807</v>
      </c>
      <c r="B1397" s="11" t="s">
        <v>181</v>
      </c>
      <c r="C1397" s="272" t="s">
        <v>213</v>
      </c>
      <c r="D1397" s="170">
        <v>2582.28</v>
      </c>
      <c r="E1397" s="170">
        <v>1696.3</v>
      </c>
      <c r="F1397" s="170"/>
      <c r="G1397" s="172">
        <v>1696.3</v>
      </c>
      <c r="H1397" s="98"/>
    </row>
    <row r="1398" spans="2:8" ht="13.5">
      <c r="B1398" s="11"/>
      <c r="C1398" s="272" t="s">
        <v>214</v>
      </c>
      <c r="D1398" s="170">
        <v>2582.28</v>
      </c>
      <c r="E1398" s="170"/>
      <c r="F1398" s="170">
        <v>2582.28</v>
      </c>
      <c r="G1398" s="172">
        <v>2582.28</v>
      </c>
      <c r="H1398" s="98"/>
    </row>
    <row r="1399" spans="2:8" ht="13.5">
      <c r="B1399" s="11"/>
      <c r="C1399" s="272" t="s">
        <v>215</v>
      </c>
      <c r="D1399" s="170">
        <f>SUM(D1397:D1398)</f>
        <v>5164.56</v>
      </c>
      <c r="E1399" s="170">
        <f>SUM(E1397:E1398)</f>
        <v>1696.3</v>
      </c>
      <c r="F1399" s="170">
        <f>SUM(F1397:F1398)</f>
        <v>2582.28</v>
      </c>
      <c r="G1399" s="172">
        <f>SUM(G1397:G1398)</f>
        <v>4278.58</v>
      </c>
      <c r="H1399" s="98"/>
    </row>
    <row r="1400" spans="2:8" ht="13.5">
      <c r="B1400" s="11"/>
      <c r="C1400" s="272"/>
      <c r="D1400" s="170"/>
      <c r="E1400" s="170"/>
      <c r="F1400" s="170"/>
      <c r="G1400" s="172"/>
      <c r="H1400" s="98"/>
    </row>
    <row r="1401" spans="2:8" ht="15.75">
      <c r="B1401" s="13" t="s">
        <v>182</v>
      </c>
      <c r="C1401" s="272" t="s">
        <v>213</v>
      </c>
      <c r="D1401" s="232">
        <f aca="true" t="shared" si="56" ref="D1401:G1402">SUM(D1397)</f>
        <v>2582.28</v>
      </c>
      <c r="E1401" s="232">
        <f t="shared" si="56"/>
        <v>1696.3</v>
      </c>
      <c r="F1401" s="232">
        <f t="shared" si="56"/>
        <v>0</v>
      </c>
      <c r="G1401" s="232">
        <f t="shared" si="56"/>
        <v>1696.3</v>
      </c>
      <c r="H1401" s="128"/>
    </row>
    <row r="1402" spans="2:8" ht="15.75">
      <c r="B1402" s="13"/>
      <c r="C1402" s="272" t="s">
        <v>214</v>
      </c>
      <c r="D1402" s="232">
        <f t="shared" si="56"/>
        <v>2582.28</v>
      </c>
      <c r="E1402" s="232">
        <f t="shared" si="56"/>
        <v>0</v>
      </c>
      <c r="F1402" s="232">
        <f t="shared" si="56"/>
        <v>2582.28</v>
      </c>
      <c r="G1402" s="232">
        <f t="shared" si="56"/>
        <v>2582.28</v>
      </c>
      <c r="H1402" s="128"/>
    </row>
    <row r="1403" spans="2:8" ht="15.75">
      <c r="B1403" s="13"/>
      <c r="C1403" s="272" t="s">
        <v>215</v>
      </c>
      <c r="D1403" s="232">
        <f>SUM(D1401:D1402)</f>
        <v>5164.56</v>
      </c>
      <c r="E1403" s="232">
        <f>SUM(E1401:E1402)</f>
        <v>1696.3</v>
      </c>
      <c r="F1403" s="232">
        <f>SUM(F1401:F1402)</f>
        <v>2582.28</v>
      </c>
      <c r="G1403" s="232">
        <f>SUM(G1401:G1402)</f>
        <v>4278.58</v>
      </c>
      <c r="H1403" s="128"/>
    </row>
    <row r="1404" spans="2:7" ht="13.5">
      <c r="B1404" s="13"/>
      <c r="C1404" s="282"/>
      <c r="D1404" s="232"/>
      <c r="E1404" s="232"/>
      <c r="F1404" s="232"/>
      <c r="G1404" s="232"/>
    </row>
    <row r="1405" spans="2:7" ht="15.75">
      <c r="B1405" s="14" t="s">
        <v>110</v>
      </c>
      <c r="C1405" s="272" t="s">
        <v>213</v>
      </c>
      <c r="D1405" s="233">
        <f aca="true" t="shared" si="57" ref="D1405:G1407">SUM(D1342+D1353+D1368+D1379+D1390+D1401)</f>
        <v>146723.2</v>
      </c>
      <c r="E1405" s="233">
        <f t="shared" si="57"/>
        <v>67431.34999999999</v>
      </c>
      <c r="F1405" s="233">
        <f t="shared" si="57"/>
        <v>35024.09</v>
      </c>
      <c r="G1405" s="233">
        <f t="shared" si="57"/>
        <v>102455.44</v>
      </c>
    </row>
    <row r="1406" spans="2:7" ht="15.75">
      <c r="B1406" s="14"/>
      <c r="C1406" s="272" t="s">
        <v>214</v>
      </c>
      <c r="D1406" s="233">
        <f t="shared" si="57"/>
        <v>861264.7</v>
      </c>
      <c r="E1406" s="233">
        <f t="shared" si="57"/>
        <v>103512.7</v>
      </c>
      <c r="F1406" s="233">
        <f t="shared" si="57"/>
        <v>378342.51</v>
      </c>
      <c r="G1406" s="233">
        <f t="shared" si="57"/>
        <v>481855.21</v>
      </c>
    </row>
    <row r="1407" spans="2:7" ht="15.75">
      <c r="B1407" s="14"/>
      <c r="C1407" s="272" t="s">
        <v>215</v>
      </c>
      <c r="D1407" s="233">
        <f t="shared" si="57"/>
        <v>1007987.9</v>
      </c>
      <c r="E1407" s="233">
        <f t="shared" si="57"/>
        <v>170944.05</v>
      </c>
      <c r="F1407" s="233">
        <f t="shared" si="57"/>
        <v>413366.6</v>
      </c>
      <c r="G1407" s="233">
        <f t="shared" si="57"/>
        <v>584310.65</v>
      </c>
    </row>
    <row r="1408" spans="2:7" ht="15.75">
      <c r="B1408" s="14"/>
      <c r="C1408" s="12"/>
      <c r="D1408" s="233"/>
      <c r="E1408" s="233"/>
      <c r="F1408" s="233"/>
      <c r="G1408" s="233"/>
    </row>
    <row r="1409" spans="2:7" ht="15.75">
      <c r="B1409" s="12" t="s">
        <v>111</v>
      </c>
      <c r="C1409" s="12"/>
      <c r="D1409" s="170"/>
      <c r="E1409" s="170"/>
      <c r="F1409" s="170"/>
      <c r="G1409" s="176"/>
    </row>
    <row r="1410" spans="2:7" ht="15.75">
      <c r="B1410" s="18" t="s">
        <v>183</v>
      </c>
      <c r="C1410" s="18"/>
      <c r="D1410" s="170"/>
      <c r="E1410" s="170"/>
      <c r="F1410" s="170"/>
      <c r="G1410" s="176"/>
    </row>
    <row r="1411" spans="4:7" ht="15" customHeight="1">
      <c r="D1411" s="170"/>
      <c r="E1411" s="170"/>
      <c r="F1411" s="170"/>
      <c r="G1411" s="176"/>
    </row>
    <row r="1412" spans="2:7" ht="12.75" customHeight="1">
      <c r="B1412" s="20" t="s">
        <v>78</v>
      </c>
      <c r="C1412" s="20"/>
      <c r="D1412" s="170"/>
      <c r="E1412" s="170"/>
      <c r="F1412" s="170"/>
      <c r="G1412" s="176"/>
    </row>
    <row r="1413" spans="2:7" ht="12.75" customHeight="1">
      <c r="B1413" s="18" t="s">
        <v>113</v>
      </c>
      <c r="C1413" s="18"/>
      <c r="D1413" s="170"/>
      <c r="E1413" s="170"/>
      <c r="F1413" s="170"/>
      <c r="G1413" s="176"/>
    </row>
    <row r="1414" spans="4:7" ht="12.75" customHeight="1">
      <c r="D1414" s="170"/>
      <c r="E1414" s="170"/>
      <c r="F1414" s="170"/>
      <c r="G1414" s="176"/>
    </row>
    <row r="1415" spans="1:7" ht="12.75" customHeight="1">
      <c r="A1415" s="4">
        <v>2030105</v>
      </c>
      <c r="B1415" s="11" t="s">
        <v>209</v>
      </c>
      <c r="C1415" s="272" t="s">
        <v>213</v>
      </c>
      <c r="D1415" s="170">
        <v>2503.12</v>
      </c>
      <c r="E1415" s="170">
        <v>1686.48</v>
      </c>
      <c r="F1415" s="170">
        <v>642.93</v>
      </c>
      <c r="G1415" s="172">
        <v>2329.41</v>
      </c>
    </row>
    <row r="1416" spans="2:7" ht="12.75" customHeight="1">
      <c r="B1416" s="11"/>
      <c r="C1416" s="272" t="s">
        <v>214</v>
      </c>
      <c r="D1416" s="170"/>
      <c r="E1416" s="170"/>
      <c r="F1416" s="170"/>
      <c r="G1416" s="172"/>
    </row>
    <row r="1417" spans="2:7" ht="12.75">
      <c r="B1417" s="11"/>
      <c r="C1417" s="272" t="s">
        <v>215</v>
      </c>
      <c r="D1417" s="170">
        <f>SUM(D1415:D1416)</f>
        <v>2503.12</v>
      </c>
      <c r="E1417" s="170">
        <f>SUM(E1415:E1416)</f>
        <v>1686.48</v>
      </c>
      <c r="F1417" s="170">
        <f>SUM(F1415:F1416)</f>
        <v>642.93</v>
      </c>
      <c r="G1417" s="172">
        <f>SUM(G1415:G1416)</f>
        <v>2329.41</v>
      </c>
    </row>
    <row r="1418" spans="2:7" ht="12.75">
      <c r="B1418" s="11"/>
      <c r="C1418" s="272"/>
      <c r="D1418" s="170"/>
      <c r="E1418" s="170"/>
      <c r="F1418" s="170"/>
      <c r="G1418" s="172"/>
    </row>
    <row r="1419" spans="2:7" ht="13.5">
      <c r="B1419" s="13" t="s">
        <v>83</v>
      </c>
      <c r="C1419" s="272" t="s">
        <v>213</v>
      </c>
      <c r="D1419" s="232">
        <f aca="true" t="shared" si="58" ref="D1419:G1420">SUM(D1415)</f>
        <v>2503.12</v>
      </c>
      <c r="E1419" s="232">
        <f t="shared" si="58"/>
        <v>1686.48</v>
      </c>
      <c r="F1419" s="232">
        <f t="shared" si="58"/>
        <v>642.93</v>
      </c>
      <c r="G1419" s="232">
        <f t="shared" si="58"/>
        <v>2329.41</v>
      </c>
    </row>
    <row r="1420" spans="2:7" ht="13.5">
      <c r="B1420" s="13"/>
      <c r="C1420" s="272" t="s">
        <v>214</v>
      </c>
      <c r="D1420" s="232">
        <f t="shared" si="58"/>
        <v>0</v>
      </c>
      <c r="E1420" s="232">
        <f t="shared" si="58"/>
        <v>0</v>
      </c>
      <c r="F1420" s="232">
        <f t="shared" si="58"/>
        <v>0</v>
      </c>
      <c r="G1420" s="232">
        <f t="shared" si="58"/>
        <v>0</v>
      </c>
    </row>
    <row r="1421" spans="2:7" ht="13.5">
      <c r="B1421" s="13"/>
      <c r="C1421" s="272" t="s">
        <v>215</v>
      </c>
      <c r="D1421" s="232">
        <f>SUM(D1419:D1420)</f>
        <v>2503.12</v>
      </c>
      <c r="E1421" s="232">
        <f>SUM(E1419:E1420)</f>
        <v>1686.48</v>
      </c>
      <c r="F1421" s="232">
        <f>SUM(F1419:F1420)</f>
        <v>642.93</v>
      </c>
      <c r="G1421" s="232">
        <f>SUM(G1419:G1420)</f>
        <v>2329.41</v>
      </c>
    </row>
    <row r="1422" spans="2:7" ht="13.5">
      <c r="B1422" s="13"/>
      <c r="C1422" s="272"/>
      <c r="D1422" s="232"/>
      <c r="E1422" s="232"/>
      <c r="F1422" s="232"/>
      <c r="G1422" s="232"/>
    </row>
    <row r="1423" spans="2:7" ht="15.75">
      <c r="B1423" s="20" t="s">
        <v>90</v>
      </c>
      <c r="C1423" s="272"/>
      <c r="D1423" s="232"/>
      <c r="E1423" s="232"/>
      <c r="F1423" s="232"/>
      <c r="G1423" s="232"/>
    </row>
    <row r="1424" spans="2:7" ht="15.75">
      <c r="B1424" s="18" t="s">
        <v>114</v>
      </c>
      <c r="C1424" s="272"/>
      <c r="D1424" s="232"/>
      <c r="E1424" s="232"/>
      <c r="F1424" s="232"/>
      <c r="G1424" s="232"/>
    </row>
    <row r="1425" spans="2:7" ht="13.5">
      <c r="B1425" s="13"/>
      <c r="C1425" s="272"/>
      <c r="D1425" s="232"/>
      <c r="E1425" s="232"/>
      <c r="F1425" s="232"/>
      <c r="G1425" s="232"/>
    </row>
    <row r="1426" spans="1:7" ht="12.75">
      <c r="A1426" s="4">
        <v>2030305</v>
      </c>
      <c r="B1426" s="11" t="s">
        <v>209</v>
      </c>
      <c r="C1426" s="272" t="s">
        <v>213</v>
      </c>
      <c r="D1426" s="172">
        <v>2000</v>
      </c>
      <c r="E1426" s="172">
        <v>2000</v>
      </c>
      <c r="F1426" s="172"/>
      <c r="G1426" s="172">
        <v>2000</v>
      </c>
    </row>
    <row r="1427" spans="2:7" ht="13.5">
      <c r="B1427" s="13"/>
      <c r="C1427" s="272" t="s">
        <v>214</v>
      </c>
      <c r="D1427" s="172"/>
      <c r="E1427" s="172"/>
      <c r="F1427" s="172"/>
      <c r="G1427" s="172"/>
    </row>
    <row r="1428" spans="2:7" ht="13.5">
      <c r="B1428" s="13"/>
      <c r="C1428" s="272" t="s">
        <v>215</v>
      </c>
      <c r="D1428" s="172">
        <f>SUM(D1426+D1427)</f>
        <v>2000</v>
      </c>
      <c r="E1428" s="172">
        <f>SUM(E1426+E1427)</f>
        <v>2000</v>
      </c>
      <c r="F1428" s="172">
        <f>SUM(F1426+F1427)</f>
        <v>0</v>
      </c>
      <c r="G1428" s="172">
        <f>SUM(G1426+G1427)</f>
        <v>2000</v>
      </c>
    </row>
    <row r="1429" spans="2:7" ht="13.5">
      <c r="B1429" s="13"/>
      <c r="C1429" s="272"/>
      <c r="D1429" s="232"/>
      <c r="E1429" s="232"/>
      <c r="F1429" s="232"/>
      <c r="G1429" s="232"/>
    </row>
    <row r="1430" spans="2:7" ht="13.5">
      <c r="B1430" s="13" t="s">
        <v>93</v>
      </c>
      <c r="C1430" s="272" t="s">
        <v>213</v>
      </c>
      <c r="D1430" s="232">
        <f aca="true" t="shared" si="59" ref="D1430:G1431">SUM(D1426)</f>
        <v>2000</v>
      </c>
      <c r="E1430" s="232">
        <f t="shared" si="59"/>
        <v>2000</v>
      </c>
      <c r="F1430" s="232">
        <f t="shared" si="59"/>
        <v>0</v>
      </c>
      <c r="G1430" s="232">
        <f t="shared" si="59"/>
        <v>2000</v>
      </c>
    </row>
    <row r="1431" spans="2:8" ht="13.5">
      <c r="B1431" s="13"/>
      <c r="C1431" s="272" t="s">
        <v>214</v>
      </c>
      <c r="D1431" s="232">
        <f t="shared" si="59"/>
        <v>0</v>
      </c>
      <c r="E1431" s="232">
        <f t="shared" si="59"/>
        <v>0</v>
      </c>
      <c r="F1431" s="232">
        <f t="shared" si="59"/>
        <v>0</v>
      </c>
      <c r="G1431" s="232">
        <f t="shared" si="59"/>
        <v>0</v>
      </c>
      <c r="H1431" s="98"/>
    </row>
    <row r="1432" spans="2:8" ht="13.5">
      <c r="B1432" s="13"/>
      <c r="C1432" s="272" t="s">
        <v>215</v>
      </c>
      <c r="D1432" s="232">
        <f>SUM(D1430+D1431)</f>
        <v>2000</v>
      </c>
      <c r="E1432" s="232">
        <f>SUM(E1430+E1431)</f>
        <v>2000</v>
      </c>
      <c r="F1432" s="232">
        <f>SUM(F1430+F1431)</f>
        <v>0</v>
      </c>
      <c r="G1432" s="232">
        <f>SUM(G1430+G1431)</f>
        <v>2000</v>
      </c>
      <c r="H1432" s="98"/>
    </row>
    <row r="1433" spans="2:8" ht="13.5">
      <c r="B1433" s="13"/>
      <c r="C1433" s="272"/>
      <c r="D1433" s="232"/>
      <c r="E1433" s="232"/>
      <c r="F1433" s="232"/>
      <c r="G1433" s="232"/>
      <c r="H1433" s="98"/>
    </row>
    <row r="1434" spans="2:7" ht="15.75">
      <c r="B1434" s="14" t="s">
        <v>115</v>
      </c>
      <c r="C1434" s="272" t="s">
        <v>213</v>
      </c>
      <c r="D1434" s="233">
        <f>SUM(D1419+D1430)</f>
        <v>4503.12</v>
      </c>
      <c r="E1434" s="233">
        <f>SUM(E1419+E1430)</f>
        <v>3686.48</v>
      </c>
      <c r="F1434" s="233">
        <f>SUM(F1419+F1430)</f>
        <v>642.93</v>
      </c>
      <c r="G1434" s="233">
        <f>SUM(G1419+G1430)</f>
        <v>4329.41</v>
      </c>
    </row>
    <row r="1435" spans="2:7" ht="15.75">
      <c r="B1435" s="14"/>
      <c r="C1435" s="272" t="s">
        <v>214</v>
      </c>
      <c r="D1435" s="233">
        <f>SUM(D1420)</f>
        <v>0</v>
      </c>
      <c r="E1435" s="233">
        <f>SUM(E1420)</f>
        <v>0</v>
      </c>
      <c r="F1435" s="233">
        <f>SUM(F1420+F1431)</f>
        <v>0</v>
      </c>
      <c r="G1435" s="233">
        <f>SUM(G1420+G1431)</f>
        <v>0</v>
      </c>
    </row>
    <row r="1436" spans="2:7" ht="15.75">
      <c r="B1436" s="14"/>
      <c r="C1436" s="272" t="s">
        <v>215</v>
      </c>
      <c r="D1436" s="233">
        <f>SUM(D1434:D1435)</f>
        <v>4503.12</v>
      </c>
      <c r="E1436" s="233">
        <f>SUM(E1434:E1435)</f>
        <v>3686.48</v>
      </c>
      <c r="F1436" s="233">
        <f>SUM(F1434:F1435)</f>
        <v>642.93</v>
      </c>
      <c r="G1436" s="233">
        <f>SUM(G1434:G1435)</f>
        <v>4329.41</v>
      </c>
    </row>
    <row r="1437" spans="4:7" ht="12.75">
      <c r="D1437" s="170"/>
      <c r="E1437" s="170"/>
      <c r="F1437" s="170"/>
      <c r="G1437" s="176"/>
    </row>
    <row r="1438" spans="4:7" ht="12.75">
      <c r="D1438" s="170"/>
      <c r="E1438" s="170"/>
      <c r="F1438" s="170"/>
      <c r="G1438" s="176"/>
    </row>
    <row r="1439" spans="2:7" ht="15.75">
      <c r="B1439" s="12" t="s">
        <v>116</v>
      </c>
      <c r="C1439" s="12"/>
      <c r="D1439" s="170"/>
      <c r="E1439" s="170"/>
      <c r="F1439" s="170"/>
      <c r="G1439" s="176"/>
    </row>
    <row r="1440" spans="2:7" ht="15.75">
      <c r="B1440" s="18" t="s">
        <v>184</v>
      </c>
      <c r="C1440" s="18"/>
      <c r="D1440" s="170"/>
      <c r="E1440" s="170"/>
      <c r="F1440" s="170"/>
      <c r="G1440" s="176"/>
    </row>
    <row r="1441" spans="4:7" ht="12.75">
      <c r="D1441" s="170"/>
      <c r="E1441" s="170"/>
      <c r="F1441" s="170"/>
      <c r="G1441" s="176"/>
    </row>
    <row r="1442" spans="2:7" ht="15.75">
      <c r="B1442" s="20" t="s">
        <v>84</v>
      </c>
      <c r="C1442" s="20"/>
      <c r="D1442" s="170"/>
      <c r="E1442" s="170"/>
      <c r="F1442" s="170"/>
      <c r="G1442" s="176"/>
    </row>
    <row r="1443" spans="2:7" ht="15.75">
      <c r="B1443" s="18" t="s">
        <v>120</v>
      </c>
      <c r="C1443" s="18"/>
      <c r="D1443" s="170"/>
      <c r="E1443" s="170"/>
      <c r="F1443" s="170"/>
      <c r="G1443" s="176"/>
    </row>
    <row r="1444" spans="4:7" ht="12.75">
      <c r="D1444" s="170"/>
      <c r="E1444" s="170"/>
      <c r="F1444" s="170"/>
      <c r="G1444" s="176"/>
    </row>
    <row r="1445" spans="1:7" ht="12.75">
      <c r="A1445" s="4">
        <v>2040201</v>
      </c>
      <c r="B1445" s="11" t="s">
        <v>217</v>
      </c>
      <c r="C1445" s="272" t="s">
        <v>213</v>
      </c>
      <c r="D1445" s="170">
        <v>7886.64</v>
      </c>
      <c r="E1445" s="170">
        <v>1141.2</v>
      </c>
      <c r="F1445" s="170">
        <v>6745.44</v>
      </c>
      <c r="G1445" s="172">
        <v>7886.64</v>
      </c>
    </row>
    <row r="1446" spans="3:7" ht="12.75">
      <c r="C1446" s="272" t="s">
        <v>214</v>
      </c>
      <c r="D1446" s="170">
        <v>82633.1</v>
      </c>
      <c r="E1446" s="170"/>
      <c r="F1446" s="170">
        <v>82633.1</v>
      </c>
      <c r="G1446" s="172">
        <v>82633.1</v>
      </c>
    </row>
    <row r="1447" spans="3:7" ht="12.75">
      <c r="C1447" s="272" t="s">
        <v>215</v>
      </c>
      <c r="D1447" s="170">
        <f>SUM(D1445:D1446)</f>
        <v>90519.74</v>
      </c>
      <c r="E1447" s="170">
        <f>SUM(E1445:E1446)</f>
        <v>1141.2</v>
      </c>
      <c r="F1447" s="170">
        <f>SUM(F1445:F1446)</f>
        <v>89378.54000000001</v>
      </c>
      <c r="G1447" s="172">
        <f>SUM(G1445:G1446)</f>
        <v>90519.74</v>
      </c>
    </row>
    <row r="1448" spans="3:7" ht="12.75">
      <c r="C1448" s="272"/>
      <c r="D1448" s="170"/>
      <c r="E1448" s="170"/>
      <c r="F1448" s="170"/>
      <c r="G1448" s="172"/>
    </row>
    <row r="1449" spans="2:8" ht="13.5">
      <c r="B1449" s="13" t="s">
        <v>89</v>
      </c>
      <c r="C1449" s="272" t="s">
        <v>213</v>
      </c>
      <c r="D1449" s="232">
        <f aca="true" t="shared" si="60" ref="D1449:G1450">SUM(D1445)</f>
        <v>7886.64</v>
      </c>
      <c r="E1449" s="232">
        <f t="shared" si="60"/>
        <v>1141.2</v>
      </c>
      <c r="F1449" s="232">
        <f t="shared" si="60"/>
        <v>6745.44</v>
      </c>
      <c r="G1449" s="232">
        <f t="shared" si="60"/>
        <v>7886.64</v>
      </c>
      <c r="H1449" s="98"/>
    </row>
    <row r="1450" spans="2:8" ht="15.75">
      <c r="B1450" s="13"/>
      <c r="C1450" s="272" t="s">
        <v>214</v>
      </c>
      <c r="D1450" s="232">
        <f t="shared" si="60"/>
        <v>82633.1</v>
      </c>
      <c r="E1450" s="232">
        <f t="shared" si="60"/>
        <v>0</v>
      </c>
      <c r="F1450" s="232">
        <f t="shared" si="60"/>
        <v>82633.1</v>
      </c>
      <c r="G1450" s="232">
        <f t="shared" si="60"/>
        <v>82633.1</v>
      </c>
      <c r="H1450" s="128"/>
    </row>
    <row r="1451" spans="2:8" ht="15.75">
      <c r="B1451" s="13"/>
      <c r="C1451" s="272" t="s">
        <v>215</v>
      </c>
      <c r="D1451" s="232">
        <f>SUM(D1449:D1450)</f>
        <v>90519.74</v>
      </c>
      <c r="E1451" s="232">
        <f>SUM(E1449:E1450)</f>
        <v>1141.2</v>
      </c>
      <c r="F1451" s="232">
        <f>SUM(F1449:F1450)</f>
        <v>89378.54000000001</v>
      </c>
      <c r="G1451" s="232">
        <f>SUM(G1449:G1450)</f>
        <v>90519.74</v>
      </c>
      <c r="H1451" s="128"/>
    </row>
    <row r="1452" spans="4:8" ht="15.75">
      <c r="D1452" s="170"/>
      <c r="E1452" s="170"/>
      <c r="F1452" s="170"/>
      <c r="G1452" s="176"/>
      <c r="H1452" s="128"/>
    </row>
    <row r="1453" spans="2:7" ht="15.75">
      <c r="B1453" s="20" t="s">
        <v>90</v>
      </c>
      <c r="D1453" s="170"/>
      <c r="E1453" s="170"/>
      <c r="F1453" s="170"/>
      <c r="G1453" s="176"/>
    </row>
    <row r="1454" spans="2:7" ht="15.75">
      <c r="B1454" s="18" t="s">
        <v>123</v>
      </c>
      <c r="D1454" s="170"/>
      <c r="E1454" s="170"/>
      <c r="F1454" s="170"/>
      <c r="G1454" s="176"/>
    </row>
    <row r="1455" spans="4:7" ht="12.75">
      <c r="D1455" s="170"/>
      <c r="E1455" s="170"/>
      <c r="F1455" s="170"/>
      <c r="G1455" s="176"/>
    </row>
    <row r="1456" spans="1:7" ht="12.75">
      <c r="A1456" s="4">
        <v>2040301</v>
      </c>
      <c r="B1456" s="11" t="s">
        <v>180</v>
      </c>
      <c r="C1456" s="272" t="s">
        <v>213</v>
      </c>
      <c r="D1456" s="170">
        <v>2807.76</v>
      </c>
      <c r="E1456" s="170"/>
      <c r="F1456" s="170">
        <v>2807.06</v>
      </c>
      <c r="G1456" s="172">
        <v>2807.06</v>
      </c>
    </row>
    <row r="1457" spans="3:7" ht="12.75">
      <c r="C1457" s="272" t="s">
        <v>214</v>
      </c>
      <c r="D1457" s="170"/>
      <c r="E1457" s="170"/>
      <c r="F1457" s="170"/>
      <c r="G1457" s="172"/>
    </row>
    <row r="1458" spans="3:7" ht="12.75">
      <c r="C1458" s="272" t="s">
        <v>215</v>
      </c>
      <c r="D1458" s="170">
        <f>SUM(D1456:D1457)</f>
        <v>2807.76</v>
      </c>
      <c r="E1458" s="170">
        <f>SUM(E1456:E1457)</f>
        <v>0</v>
      </c>
      <c r="F1458" s="170">
        <f>SUM(F1456:F1457)</f>
        <v>2807.06</v>
      </c>
      <c r="G1458" s="172">
        <f>SUM(G1456:G1457)</f>
        <v>2807.06</v>
      </c>
    </row>
    <row r="1459" spans="4:7" ht="12.75">
      <c r="D1459" s="170"/>
      <c r="E1459" s="170"/>
      <c r="F1459" s="170"/>
      <c r="G1459" s="176"/>
    </row>
    <row r="1460" spans="2:7" ht="13.5">
      <c r="B1460" s="13" t="s">
        <v>93</v>
      </c>
      <c r="C1460" s="272" t="s">
        <v>213</v>
      </c>
      <c r="D1460" s="232">
        <f aca="true" t="shared" si="61" ref="D1460:G1461">SUM(D1456)</f>
        <v>2807.76</v>
      </c>
      <c r="E1460" s="232">
        <f t="shared" si="61"/>
        <v>0</v>
      </c>
      <c r="F1460" s="232">
        <f t="shared" si="61"/>
        <v>2807.06</v>
      </c>
      <c r="G1460" s="232">
        <f t="shared" si="61"/>
        <v>2807.06</v>
      </c>
    </row>
    <row r="1461" spans="2:10" ht="13.5">
      <c r="B1461" s="11"/>
      <c r="C1461" s="272" t="s">
        <v>214</v>
      </c>
      <c r="D1461" s="232">
        <f t="shared" si="61"/>
        <v>0</v>
      </c>
      <c r="E1461" s="232">
        <f t="shared" si="61"/>
        <v>0</v>
      </c>
      <c r="F1461" s="232">
        <f t="shared" si="61"/>
        <v>0</v>
      </c>
      <c r="G1461" s="232">
        <f t="shared" si="61"/>
        <v>0</v>
      </c>
      <c r="H1461" s="194"/>
      <c r="I1461" s="194"/>
      <c r="J1461" s="194"/>
    </row>
    <row r="1462" spans="2:7" ht="13.5">
      <c r="B1462" s="11"/>
      <c r="C1462" s="272" t="s">
        <v>215</v>
      </c>
      <c r="D1462" s="232">
        <f>SUM(D1460:D1461)</f>
        <v>2807.76</v>
      </c>
      <c r="E1462" s="232">
        <f>SUM(E1460:E1461)</f>
        <v>0</v>
      </c>
      <c r="F1462" s="232">
        <f>SUM(F1460:F1461)</f>
        <v>2807.06</v>
      </c>
      <c r="G1462" s="232">
        <f>SUM(G1460:G1461)</f>
        <v>2807.06</v>
      </c>
    </row>
    <row r="1463" spans="4:7" ht="12.75">
      <c r="D1463" s="170"/>
      <c r="E1463" s="170"/>
      <c r="F1463" s="170"/>
      <c r="G1463" s="176"/>
    </row>
    <row r="1464" spans="2:7" ht="15.75">
      <c r="B1464" s="20" t="s">
        <v>97</v>
      </c>
      <c r="C1464" s="20"/>
      <c r="D1464" s="170"/>
      <c r="E1464" s="170"/>
      <c r="F1464" s="170"/>
      <c r="G1464" s="176"/>
    </row>
    <row r="1465" spans="2:8" ht="15.75">
      <c r="B1465" s="18" t="s">
        <v>126</v>
      </c>
      <c r="C1465" s="18"/>
      <c r="D1465" s="170"/>
      <c r="E1465" s="170"/>
      <c r="F1465" s="170"/>
      <c r="G1465" s="176"/>
      <c r="H1465" s="98"/>
    </row>
    <row r="1466" spans="4:8" ht="13.5">
      <c r="D1466" s="170"/>
      <c r="E1466" s="170"/>
      <c r="F1466" s="170"/>
      <c r="G1466" s="176"/>
      <c r="H1466" s="98"/>
    </row>
    <row r="1467" spans="1:7" ht="12.75">
      <c r="A1467" s="4">
        <v>2040501</v>
      </c>
      <c r="B1467" s="11" t="s">
        <v>180</v>
      </c>
      <c r="C1467" s="272" t="s">
        <v>213</v>
      </c>
      <c r="D1467" s="170">
        <v>26503.5</v>
      </c>
      <c r="E1467" s="170"/>
      <c r="F1467" s="170"/>
      <c r="G1467" s="172"/>
    </row>
    <row r="1468" spans="2:7" ht="12.75">
      <c r="B1468" s="11"/>
      <c r="C1468" s="272" t="s">
        <v>214</v>
      </c>
      <c r="D1468" s="170"/>
      <c r="E1468" s="170"/>
      <c r="F1468" s="170"/>
      <c r="G1468" s="172"/>
    </row>
    <row r="1469" spans="2:7" ht="12.75">
      <c r="B1469" s="11"/>
      <c r="C1469" s="272" t="s">
        <v>215</v>
      </c>
      <c r="D1469" s="170">
        <f>SUM(D1467:D1468)</f>
        <v>26503.5</v>
      </c>
      <c r="E1469" s="170">
        <f>SUM(E1467:E1468)</f>
        <v>0</v>
      </c>
      <c r="F1469" s="170">
        <f>SUM(F1467:F1468)</f>
        <v>0</v>
      </c>
      <c r="G1469" s="172">
        <f>SUM(G1467:G1468)</f>
        <v>0</v>
      </c>
    </row>
    <row r="1470" spans="2:7" ht="12.75">
      <c r="B1470" s="11"/>
      <c r="C1470" s="272"/>
      <c r="D1470" s="170"/>
      <c r="E1470" s="170"/>
      <c r="F1470" s="170"/>
      <c r="G1470" s="172"/>
    </row>
    <row r="1471" spans="1:7" ht="12.75">
      <c r="A1471" s="4">
        <v>2040506</v>
      </c>
      <c r="B1471" s="11" t="s">
        <v>186</v>
      </c>
      <c r="C1471" s="272" t="s">
        <v>213</v>
      </c>
      <c r="D1471" s="170"/>
      <c r="E1471" s="170"/>
      <c r="F1471" s="170"/>
      <c r="G1471" s="172"/>
    </row>
    <row r="1472" spans="2:7" ht="12.75">
      <c r="B1472" s="11"/>
      <c r="C1472" s="272" t="s">
        <v>214</v>
      </c>
      <c r="D1472" s="170">
        <v>4284</v>
      </c>
      <c r="E1472" s="170">
        <v>4284</v>
      </c>
      <c r="F1472" s="170"/>
      <c r="G1472" s="172">
        <v>4284</v>
      </c>
    </row>
    <row r="1473" spans="2:7" ht="12.75">
      <c r="B1473" s="11"/>
      <c r="C1473" s="272" t="s">
        <v>215</v>
      </c>
      <c r="D1473" s="170">
        <f>SUM(D1471:D1472)</f>
        <v>4284</v>
      </c>
      <c r="E1473" s="170">
        <f>SUM(E1471:E1472)</f>
        <v>4284</v>
      </c>
      <c r="F1473" s="170">
        <f>SUM(F1471:F1472)</f>
        <v>0</v>
      </c>
      <c r="G1473" s="172">
        <f>SUM(G1471:G1472)</f>
        <v>4284</v>
      </c>
    </row>
    <row r="1474" spans="2:7" ht="12.75">
      <c r="B1474" s="11"/>
      <c r="C1474" s="272"/>
      <c r="D1474" s="170"/>
      <c r="E1474" s="170"/>
      <c r="F1474" s="170"/>
      <c r="G1474" s="172"/>
    </row>
    <row r="1475" spans="2:8" ht="13.5">
      <c r="B1475" s="13" t="s">
        <v>127</v>
      </c>
      <c r="C1475" s="272" t="s">
        <v>213</v>
      </c>
      <c r="D1475" s="232">
        <f aca="true" t="shared" si="62" ref="D1475:G1477">SUM(D1467+D1471)</f>
        <v>26503.5</v>
      </c>
      <c r="E1475" s="232">
        <f t="shared" si="62"/>
        <v>0</v>
      </c>
      <c r="F1475" s="232">
        <f t="shared" si="62"/>
        <v>0</v>
      </c>
      <c r="G1475" s="232">
        <f t="shared" si="62"/>
        <v>0</v>
      </c>
      <c r="H1475" s="98"/>
    </row>
    <row r="1476" spans="2:8" ht="13.5">
      <c r="B1476" s="13"/>
      <c r="C1476" s="272" t="s">
        <v>214</v>
      </c>
      <c r="D1476" s="232">
        <f t="shared" si="62"/>
        <v>4284</v>
      </c>
      <c r="E1476" s="232">
        <f t="shared" si="62"/>
        <v>4284</v>
      </c>
      <c r="F1476" s="232">
        <f t="shared" si="62"/>
        <v>0</v>
      </c>
      <c r="G1476" s="232">
        <f t="shared" si="62"/>
        <v>4284</v>
      </c>
      <c r="H1476" s="98"/>
    </row>
    <row r="1477" spans="2:8" ht="13.5">
      <c r="B1477" s="13"/>
      <c r="C1477" s="272" t="s">
        <v>215</v>
      </c>
      <c r="D1477" s="232">
        <f t="shared" si="62"/>
        <v>30787.5</v>
      </c>
      <c r="E1477" s="232">
        <f t="shared" si="62"/>
        <v>4284</v>
      </c>
      <c r="F1477" s="232">
        <f t="shared" si="62"/>
        <v>0</v>
      </c>
      <c r="G1477" s="232">
        <f t="shared" si="62"/>
        <v>4284</v>
      </c>
      <c r="H1477" s="98"/>
    </row>
    <row r="1478" spans="2:8" ht="13.5">
      <c r="B1478" s="13"/>
      <c r="C1478" s="282"/>
      <c r="D1478" s="232"/>
      <c r="E1478" s="232"/>
      <c r="F1478" s="232"/>
      <c r="G1478" s="232"/>
      <c r="H1478" s="98"/>
    </row>
    <row r="1479" spans="2:8" ht="15.75">
      <c r="B1479" s="14" t="s">
        <v>128</v>
      </c>
      <c r="C1479" s="272" t="s">
        <v>213</v>
      </c>
      <c r="D1479" s="233">
        <f aca="true" t="shared" si="63" ref="D1479:G1480">D1475+D1460+D1449</f>
        <v>37197.9</v>
      </c>
      <c r="E1479" s="233">
        <f t="shared" si="63"/>
        <v>1141.2</v>
      </c>
      <c r="F1479" s="233">
        <f t="shared" si="63"/>
        <v>9552.5</v>
      </c>
      <c r="G1479" s="233">
        <f t="shared" si="63"/>
        <v>10693.7</v>
      </c>
      <c r="H1479" s="128"/>
    </row>
    <row r="1480" spans="2:8" ht="15.75">
      <c r="B1480" s="14"/>
      <c r="C1480" s="272" t="s">
        <v>214</v>
      </c>
      <c r="D1480" s="233">
        <f t="shared" si="63"/>
        <v>86917.1</v>
      </c>
      <c r="E1480" s="233">
        <f t="shared" si="63"/>
        <v>4284</v>
      </c>
      <c r="F1480" s="233">
        <f t="shared" si="63"/>
        <v>82633.1</v>
      </c>
      <c r="G1480" s="233">
        <f t="shared" si="63"/>
        <v>86917.1</v>
      </c>
      <c r="H1480" s="128"/>
    </row>
    <row r="1481" spans="2:8" ht="15.75">
      <c r="B1481" s="14"/>
      <c r="C1481" s="272" t="s">
        <v>215</v>
      </c>
      <c r="D1481" s="233">
        <f>SUM(D1479:D1480)</f>
        <v>124115</v>
      </c>
      <c r="E1481" s="233">
        <f>SUM(E1479:E1480)</f>
        <v>5425.2</v>
      </c>
      <c r="F1481" s="233">
        <f>SUM(F1479:F1480)</f>
        <v>92185.6</v>
      </c>
      <c r="G1481" s="233">
        <f>SUM(G1479:G1480)</f>
        <v>97610.8</v>
      </c>
      <c r="H1481" s="128"/>
    </row>
    <row r="1482" spans="4:7" ht="12.75">
      <c r="D1482" s="170"/>
      <c r="E1482" s="170"/>
      <c r="F1482" s="170"/>
      <c r="G1482" s="176"/>
    </row>
    <row r="1483" spans="4:7" ht="12.75">
      <c r="D1483" s="170"/>
      <c r="E1483" s="170"/>
      <c r="F1483" s="170"/>
      <c r="G1483" s="176"/>
    </row>
    <row r="1484" spans="2:7" ht="15.75">
      <c r="B1484" s="12" t="s">
        <v>133</v>
      </c>
      <c r="C1484" s="12"/>
      <c r="D1484" s="170"/>
      <c r="E1484" s="170"/>
      <c r="F1484" s="170"/>
      <c r="G1484" s="176"/>
    </row>
    <row r="1485" spans="2:7" ht="15.75">
      <c r="B1485" s="18" t="s">
        <v>134</v>
      </c>
      <c r="C1485" s="18"/>
      <c r="D1485" s="170"/>
      <c r="E1485" s="170"/>
      <c r="F1485" s="170"/>
      <c r="G1485" s="176"/>
    </row>
    <row r="1486" spans="4:7" ht="12.75">
      <c r="D1486" s="170"/>
      <c r="E1486" s="170"/>
      <c r="F1486" s="170"/>
      <c r="G1486" s="176"/>
    </row>
    <row r="1487" spans="2:7" ht="15">
      <c r="B1487" s="100" t="s">
        <v>78</v>
      </c>
      <c r="C1487" s="100"/>
      <c r="D1487" s="170"/>
      <c r="E1487" s="170"/>
      <c r="F1487" s="170"/>
      <c r="G1487" s="176"/>
    </row>
    <row r="1488" spans="2:7" ht="14.25">
      <c r="B1488" s="21" t="s">
        <v>135</v>
      </c>
      <c r="C1488" s="21"/>
      <c r="D1488" s="170"/>
      <c r="E1488" s="170"/>
      <c r="F1488" s="170"/>
      <c r="G1488" s="176"/>
    </row>
    <row r="1489" spans="4:7" ht="12.75">
      <c r="D1489" s="170"/>
      <c r="E1489" s="170"/>
      <c r="F1489" s="170"/>
      <c r="G1489" s="176"/>
    </row>
    <row r="1490" spans="1:7" ht="12.75">
      <c r="A1490" s="4">
        <v>2060101</v>
      </c>
      <c r="B1490" s="11" t="s">
        <v>180</v>
      </c>
      <c r="C1490" s="272" t="s">
        <v>213</v>
      </c>
      <c r="D1490" s="170">
        <v>5518.96</v>
      </c>
      <c r="E1490" s="170"/>
      <c r="F1490" s="170">
        <v>5518.96</v>
      </c>
      <c r="G1490" s="172">
        <v>5518.96</v>
      </c>
    </row>
    <row r="1491" spans="2:7" ht="12.75">
      <c r="B1491" s="11"/>
      <c r="C1491" s="272" t="s">
        <v>214</v>
      </c>
      <c r="D1491" s="170"/>
      <c r="E1491" s="170"/>
      <c r="F1491" s="170"/>
      <c r="G1491" s="172"/>
    </row>
    <row r="1492" spans="2:7" ht="12.75">
      <c r="B1492" s="11"/>
      <c r="C1492" s="272" t="s">
        <v>215</v>
      </c>
      <c r="D1492" s="170">
        <f>SUM(D1490:D1491)</f>
        <v>5518.96</v>
      </c>
      <c r="E1492" s="170">
        <f>SUM(E1490:E1491)</f>
        <v>0</v>
      </c>
      <c r="F1492" s="170">
        <f>SUM(F1490:F1491)</f>
        <v>5518.96</v>
      </c>
      <c r="G1492" s="172">
        <f>SUM(G1490:G1491)</f>
        <v>5518.96</v>
      </c>
    </row>
    <row r="1493" spans="2:7" ht="12.75">
      <c r="B1493" s="11"/>
      <c r="C1493" s="272"/>
      <c r="D1493" s="170"/>
      <c r="E1493" s="170"/>
      <c r="F1493" s="170"/>
      <c r="G1493" s="172"/>
    </row>
    <row r="1494" spans="1:7" ht="12.75">
      <c r="A1494" s="4">
        <v>2040107</v>
      </c>
      <c r="B1494" s="26" t="s">
        <v>181</v>
      </c>
      <c r="C1494" s="272" t="s">
        <v>213</v>
      </c>
      <c r="D1494" s="170">
        <v>9378.5</v>
      </c>
      <c r="E1494" s="170">
        <v>3697.5</v>
      </c>
      <c r="F1494" s="170">
        <v>5681</v>
      </c>
      <c r="G1494" s="170">
        <v>9378.5</v>
      </c>
    </row>
    <row r="1495" spans="2:7" ht="12.75">
      <c r="B1495" s="11"/>
      <c r="C1495" s="272" t="s">
        <v>214</v>
      </c>
      <c r="D1495" s="170"/>
      <c r="E1495" s="170"/>
      <c r="F1495" s="170"/>
      <c r="G1495" s="172"/>
    </row>
    <row r="1496" spans="2:7" ht="12.75">
      <c r="B1496" s="11"/>
      <c r="C1496" s="272" t="s">
        <v>215</v>
      </c>
      <c r="D1496" s="170">
        <f>SUM(D1494:D1495)</f>
        <v>9378.5</v>
      </c>
      <c r="E1496" s="170">
        <f>SUM(E1494:E1495)</f>
        <v>3697.5</v>
      </c>
      <c r="F1496" s="170">
        <f>SUM(F1494:F1495)</f>
        <v>5681</v>
      </c>
      <c r="G1496" s="172">
        <f>SUM(G1494:G1495)</f>
        <v>9378.5</v>
      </c>
    </row>
    <row r="1497" spans="2:7" ht="12.75">
      <c r="B1497" s="11"/>
      <c r="C1497" s="272"/>
      <c r="D1497" s="170"/>
      <c r="E1497" s="170"/>
      <c r="F1497" s="170"/>
      <c r="G1497" s="172"/>
    </row>
    <row r="1498" spans="2:7" ht="13.5">
      <c r="B1498" s="13" t="s">
        <v>83</v>
      </c>
      <c r="C1498" s="272" t="s">
        <v>213</v>
      </c>
      <c r="D1498" s="232">
        <f aca="true" t="shared" si="64" ref="D1498:G1500">SUM(D1490+D1494)</f>
        <v>14897.46</v>
      </c>
      <c r="E1498" s="232">
        <f t="shared" si="64"/>
        <v>3697.5</v>
      </c>
      <c r="F1498" s="232">
        <f t="shared" si="64"/>
        <v>11199.96</v>
      </c>
      <c r="G1498" s="232">
        <f t="shared" si="64"/>
        <v>14897.46</v>
      </c>
    </row>
    <row r="1499" spans="2:7" ht="13.5">
      <c r="B1499" s="13"/>
      <c r="C1499" s="272" t="s">
        <v>214</v>
      </c>
      <c r="D1499" s="232">
        <f t="shared" si="64"/>
        <v>0</v>
      </c>
      <c r="E1499" s="232">
        <f t="shared" si="64"/>
        <v>0</v>
      </c>
      <c r="F1499" s="232">
        <f t="shared" si="64"/>
        <v>0</v>
      </c>
      <c r="G1499" s="232">
        <f t="shared" si="64"/>
        <v>0</v>
      </c>
    </row>
    <row r="1500" spans="3:7" ht="13.5">
      <c r="C1500" s="272" t="s">
        <v>215</v>
      </c>
      <c r="D1500" s="232">
        <f t="shared" si="64"/>
        <v>14897.46</v>
      </c>
      <c r="E1500" s="232">
        <f t="shared" si="64"/>
        <v>3697.5</v>
      </c>
      <c r="F1500" s="232">
        <f t="shared" si="64"/>
        <v>11199.96</v>
      </c>
      <c r="G1500" s="232">
        <f t="shared" si="64"/>
        <v>14897.46</v>
      </c>
    </row>
    <row r="1501" spans="2:7" ht="15.75">
      <c r="B1501" s="20" t="s">
        <v>84</v>
      </c>
      <c r="C1501" s="20"/>
      <c r="D1501" s="170"/>
      <c r="E1501" s="170"/>
      <c r="F1501" s="170"/>
      <c r="G1501" s="176"/>
    </row>
    <row r="1502" spans="2:8" ht="15.75">
      <c r="B1502" s="18" t="s">
        <v>137</v>
      </c>
      <c r="C1502" s="18"/>
      <c r="D1502" s="170"/>
      <c r="E1502" s="170"/>
      <c r="F1502" s="170"/>
      <c r="G1502" s="176"/>
      <c r="H1502" s="98"/>
    </row>
    <row r="1503" spans="4:8" ht="13.5">
      <c r="D1503" s="170"/>
      <c r="E1503" s="170"/>
      <c r="F1503" s="170"/>
      <c r="G1503" s="176"/>
      <c r="H1503" s="98"/>
    </row>
    <row r="1504" spans="1:8" ht="13.5">
      <c r="A1504" s="4">
        <v>2060201</v>
      </c>
      <c r="B1504" s="11" t="s">
        <v>180</v>
      </c>
      <c r="C1504" s="272" t="s">
        <v>213</v>
      </c>
      <c r="D1504" s="170">
        <v>400764.82</v>
      </c>
      <c r="E1504" s="170">
        <v>199814.3</v>
      </c>
      <c r="F1504" s="170">
        <v>3121.4</v>
      </c>
      <c r="G1504" s="172">
        <v>202935.7</v>
      </c>
      <c r="H1504" s="98"/>
    </row>
    <row r="1505" spans="2:7" ht="12.75">
      <c r="B1505" s="11"/>
      <c r="C1505" s="272" t="s">
        <v>214</v>
      </c>
      <c r="D1505" s="170">
        <v>196583.58</v>
      </c>
      <c r="E1505" s="170"/>
      <c r="F1505" s="170">
        <v>196583.58</v>
      </c>
      <c r="G1505" s="172">
        <v>196583.58</v>
      </c>
    </row>
    <row r="1506" spans="2:7" ht="12.75">
      <c r="B1506" s="11"/>
      <c r="C1506" s="272" t="s">
        <v>215</v>
      </c>
      <c r="D1506" s="170">
        <f>SUM(D1504:D1505)</f>
        <v>597348.4</v>
      </c>
      <c r="E1506" s="170">
        <f>SUM(E1504:E1505)</f>
        <v>199814.3</v>
      </c>
      <c r="F1506" s="170">
        <f>SUM(F1504:F1505)</f>
        <v>199704.97999999998</v>
      </c>
      <c r="G1506" s="172">
        <f>SUM(G1504:G1505)</f>
        <v>399519.28</v>
      </c>
    </row>
    <row r="1507" spans="2:7" ht="12.75">
      <c r="B1507" s="11"/>
      <c r="C1507" s="272"/>
      <c r="D1507" s="170"/>
      <c r="E1507" s="170"/>
      <c r="F1507" s="170"/>
      <c r="G1507" s="172"/>
    </row>
    <row r="1508" spans="1:7" ht="12.75">
      <c r="A1508" s="4">
        <v>2060206</v>
      </c>
      <c r="B1508" s="11" t="s">
        <v>186</v>
      </c>
      <c r="C1508" s="272" t="s">
        <v>213</v>
      </c>
      <c r="D1508" s="170">
        <v>30000</v>
      </c>
      <c r="E1508" s="171">
        <v>20344</v>
      </c>
      <c r="F1508" s="170">
        <v>9656</v>
      </c>
      <c r="G1508" s="172">
        <v>30000</v>
      </c>
    </row>
    <row r="1509" spans="2:7" ht="12.75">
      <c r="B1509" s="11"/>
      <c r="C1509" s="272" t="s">
        <v>214</v>
      </c>
      <c r="D1509" s="170"/>
      <c r="E1509" s="171"/>
      <c r="F1509" s="170"/>
      <c r="G1509" s="172"/>
    </row>
    <row r="1510" spans="2:7" ht="12.75">
      <c r="B1510" s="11"/>
      <c r="C1510" s="272" t="s">
        <v>215</v>
      </c>
      <c r="D1510" s="170">
        <f>SUM(D1508:D1509)</f>
        <v>30000</v>
      </c>
      <c r="E1510" s="170">
        <f>SUM(E1508:E1509)</f>
        <v>20344</v>
      </c>
      <c r="F1510" s="170">
        <f>SUM(F1508:F1509)</f>
        <v>9656</v>
      </c>
      <c r="G1510" s="170">
        <f>SUM(G1508:G1509)</f>
        <v>30000</v>
      </c>
    </row>
    <row r="1511" spans="2:7" ht="12.75">
      <c r="B1511" s="11"/>
      <c r="C1511" s="272"/>
      <c r="D1511" s="170"/>
      <c r="E1511" s="171"/>
      <c r="F1511" s="170"/>
      <c r="G1511" s="170"/>
    </row>
    <row r="1512" spans="1:7" ht="12.75">
      <c r="A1512" s="4">
        <v>2060207</v>
      </c>
      <c r="B1512" s="11" t="s">
        <v>181</v>
      </c>
      <c r="C1512" s="272" t="s">
        <v>213</v>
      </c>
      <c r="D1512" s="170"/>
      <c r="E1512" s="171"/>
      <c r="F1512" s="170"/>
      <c r="G1512" s="170"/>
    </row>
    <row r="1513" spans="2:7" ht="12.75">
      <c r="B1513" s="11"/>
      <c r="C1513" s="272" t="s">
        <v>214</v>
      </c>
      <c r="D1513" s="170">
        <v>75735</v>
      </c>
      <c r="E1513" s="171">
        <v>56604.26</v>
      </c>
      <c r="F1513" s="170">
        <v>19130.74</v>
      </c>
      <c r="G1513" s="170">
        <v>75735</v>
      </c>
    </row>
    <row r="1514" spans="2:7" ht="12.75">
      <c r="B1514" s="11"/>
      <c r="C1514" s="272" t="s">
        <v>215</v>
      </c>
      <c r="D1514" s="170">
        <f>SUM(D1512:D1513)</f>
        <v>75735</v>
      </c>
      <c r="E1514" s="170">
        <f>SUM(E1512:E1513)</f>
        <v>56604.26</v>
      </c>
      <c r="F1514" s="170">
        <f>SUM(F1512:F1513)</f>
        <v>19130.74</v>
      </c>
      <c r="G1514" s="170">
        <f>SUM(G1512:G1513)</f>
        <v>75735</v>
      </c>
    </row>
    <row r="1515" spans="2:7" ht="12.75">
      <c r="B1515" s="11"/>
      <c r="C1515" s="272"/>
      <c r="G1515" s="172"/>
    </row>
    <row r="1516" spans="2:7" ht="13.5">
      <c r="B1516" s="13" t="s">
        <v>89</v>
      </c>
      <c r="C1516" s="272" t="s">
        <v>213</v>
      </c>
      <c r="D1516" s="232">
        <f aca="true" t="shared" si="65" ref="D1516:G1517">D1504+D1508+D1512</f>
        <v>430764.82</v>
      </c>
      <c r="E1516" s="232">
        <f t="shared" si="65"/>
        <v>220158.3</v>
      </c>
      <c r="F1516" s="232">
        <f t="shared" si="65"/>
        <v>12777.4</v>
      </c>
      <c r="G1516" s="232">
        <f t="shared" si="65"/>
        <v>232935.7</v>
      </c>
    </row>
    <row r="1517" spans="3:8" ht="13.5">
      <c r="C1517" s="272" t="s">
        <v>214</v>
      </c>
      <c r="D1517" s="232">
        <f t="shared" si="65"/>
        <v>272318.57999999996</v>
      </c>
      <c r="E1517" s="232">
        <f t="shared" si="65"/>
        <v>56604.26</v>
      </c>
      <c r="F1517" s="232">
        <f t="shared" si="65"/>
        <v>215714.31999999998</v>
      </c>
      <c r="G1517" s="232">
        <f t="shared" si="65"/>
        <v>272318.57999999996</v>
      </c>
      <c r="H1517" s="98"/>
    </row>
    <row r="1518" spans="3:8" ht="13.5">
      <c r="C1518" s="272" t="s">
        <v>215</v>
      </c>
      <c r="D1518" s="232">
        <f>SUM(D1516:D1517)</f>
        <v>703083.3999999999</v>
      </c>
      <c r="E1518" s="232">
        <f>SUM(E1516:E1517)</f>
        <v>276762.56</v>
      </c>
      <c r="F1518" s="232">
        <f>SUM(F1516:F1517)</f>
        <v>228491.71999999997</v>
      </c>
      <c r="G1518" s="232">
        <f>SUM(G1516:G1517)</f>
        <v>505254.27999999997</v>
      </c>
      <c r="H1518" s="98"/>
    </row>
    <row r="1519" spans="2:8" ht="13.5">
      <c r="B1519" s="13"/>
      <c r="C1519" s="282"/>
      <c r="D1519" s="232"/>
      <c r="E1519" s="232"/>
      <c r="F1519" s="232"/>
      <c r="G1519" s="232"/>
      <c r="H1519" s="98"/>
    </row>
    <row r="1520" spans="2:8" ht="15.75">
      <c r="B1520" s="14" t="s">
        <v>139</v>
      </c>
      <c r="C1520" s="272" t="s">
        <v>213</v>
      </c>
      <c r="D1520" s="233">
        <f aca="true" t="shared" si="66" ref="D1520:G1522">SUM(D1498+D1516)</f>
        <v>445662.28</v>
      </c>
      <c r="E1520" s="233">
        <f t="shared" si="66"/>
        <v>223855.8</v>
      </c>
      <c r="F1520" s="233">
        <f t="shared" si="66"/>
        <v>23977.36</v>
      </c>
      <c r="G1520" s="233">
        <f t="shared" si="66"/>
        <v>247833.16</v>
      </c>
      <c r="H1520" s="98"/>
    </row>
    <row r="1521" spans="2:8" ht="15.75">
      <c r="B1521" s="14"/>
      <c r="C1521" s="272" t="s">
        <v>214</v>
      </c>
      <c r="D1521" s="233">
        <f t="shared" si="66"/>
        <v>272318.57999999996</v>
      </c>
      <c r="E1521" s="233">
        <f t="shared" si="66"/>
        <v>56604.26</v>
      </c>
      <c r="F1521" s="233">
        <f t="shared" si="66"/>
        <v>215714.31999999998</v>
      </c>
      <c r="G1521" s="233">
        <f t="shared" si="66"/>
        <v>272318.57999999996</v>
      </c>
      <c r="H1521" s="128"/>
    </row>
    <row r="1522" spans="2:8" ht="15.75">
      <c r="B1522" s="14"/>
      <c r="C1522" s="272" t="s">
        <v>215</v>
      </c>
      <c r="D1522" s="233">
        <f t="shared" si="66"/>
        <v>717980.8599999999</v>
      </c>
      <c r="E1522" s="233">
        <f t="shared" si="66"/>
        <v>280460.06</v>
      </c>
      <c r="F1522" s="233">
        <f t="shared" si="66"/>
        <v>239691.67999999996</v>
      </c>
      <c r="G1522" s="233">
        <f t="shared" si="66"/>
        <v>520151.74</v>
      </c>
      <c r="H1522" s="128"/>
    </row>
    <row r="1523" spans="4:8" ht="15.75">
      <c r="D1523" s="170"/>
      <c r="E1523" s="170"/>
      <c r="F1523" s="170"/>
      <c r="G1523" s="176"/>
      <c r="H1523" s="128"/>
    </row>
    <row r="1524" spans="4:7" ht="12.75">
      <c r="D1524" s="170"/>
      <c r="E1524" s="170"/>
      <c r="F1524" s="170"/>
      <c r="G1524" s="176"/>
    </row>
    <row r="1525" spans="2:7" ht="15.75">
      <c r="B1525" s="12" t="s">
        <v>144</v>
      </c>
      <c r="C1525" s="12"/>
      <c r="D1525" s="170"/>
      <c r="E1525" s="170"/>
      <c r="F1525" s="170"/>
      <c r="G1525" s="176"/>
    </row>
    <row r="1526" spans="2:7" ht="15.75">
      <c r="B1526" s="18" t="s">
        <v>145</v>
      </c>
      <c r="C1526" s="18"/>
      <c r="D1526" s="170"/>
      <c r="E1526" s="170"/>
      <c r="F1526" s="170"/>
      <c r="G1526" s="176"/>
    </row>
    <row r="1527" spans="4:7" ht="12.75">
      <c r="D1527" s="170"/>
      <c r="E1527" s="170"/>
      <c r="F1527" s="170"/>
      <c r="G1527" s="176"/>
    </row>
    <row r="1528" spans="2:7" ht="15.75">
      <c r="B1528" s="20" t="s">
        <v>78</v>
      </c>
      <c r="C1528" s="20"/>
      <c r="D1528" s="170"/>
      <c r="E1528" s="170"/>
      <c r="F1528" s="170"/>
      <c r="G1528" s="176"/>
    </row>
    <row r="1529" spans="2:7" ht="15.75">
      <c r="B1529" s="18" t="s">
        <v>146</v>
      </c>
      <c r="C1529" s="18"/>
      <c r="D1529" s="170"/>
      <c r="E1529" s="170"/>
      <c r="F1529" s="170"/>
      <c r="G1529" s="176"/>
    </row>
    <row r="1530" spans="4:7" ht="12.75">
      <c r="D1530" s="170"/>
      <c r="E1530" s="170"/>
      <c r="F1530" s="170"/>
      <c r="G1530" s="172"/>
    </row>
    <row r="1531" spans="1:7" ht="12.75">
      <c r="A1531" s="4">
        <v>2080101</v>
      </c>
      <c r="B1531" s="11" t="s">
        <v>180</v>
      </c>
      <c r="C1531" s="272" t="s">
        <v>213</v>
      </c>
      <c r="D1531" s="170">
        <v>362205.73</v>
      </c>
      <c r="E1531" s="170">
        <v>244623.45</v>
      </c>
      <c r="F1531" s="170">
        <v>117402.46</v>
      </c>
      <c r="G1531" s="172">
        <v>362025.91</v>
      </c>
    </row>
    <row r="1532" spans="2:7" ht="12.75">
      <c r="B1532" s="11"/>
      <c r="C1532" s="272" t="s">
        <v>214</v>
      </c>
      <c r="D1532" s="170">
        <v>163342.48</v>
      </c>
      <c r="E1532" s="170">
        <v>43590.62</v>
      </c>
      <c r="F1532" s="170">
        <v>50680.48</v>
      </c>
      <c r="G1532" s="172">
        <v>94271.1</v>
      </c>
    </row>
    <row r="1533" spans="2:7" ht="12.75">
      <c r="B1533" s="11"/>
      <c r="C1533" s="272" t="s">
        <v>215</v>
      </c>
      <c r="D1533" s="170">
        <f>SUM(D1531:D1532)</f>
        <v>525548.21</v>
      </c>
      <c r="E1533" s="170">
        <f>SUM(E1531:E1532)</f>
        <v>288214.07</v>
      </c>
      <c r="F1533" s="170">
        <f>SUM(F1531:F1532)</f>
        <v>168082.94</v>
      </c>
      <c r="G1533" s="172">
        <f>SUM(G1531:G1532)</f>
        <v>456297.01</v>
      </c>
    </row>
    <row r="1534" spans="2:7" ht="12.75">
      <c r="B1534" s="11"/>
      <c r="C1534" s="272"/>
      <c r="D1534" s="170"/>
      <c r="E1534" s="170"/>
      <c r="F1534" s="170"/>
      <c r="G1534" s="172"/>
    </row>
    <row r="1535" spans="1:7" ht="12.75">
      <c r="A1535" s="4">
        <v>2040105</v>
      </c>
      <c r="B1535" s="26" t="s">
        <v>231</v>
      </c>
      <c r="C1535" s="272" t="s">
        <v>213</v>
      </c>
      <c r="D1535" s="170">
        <v>1560</v>
      </c>
      <c r="E1535" s="170"/>
      <c r="F1535" s="170">
        <v>1560</v>
      </c>
      <c r="G1535" s="172">
        <v>1560</v>
      </c>
    </row>
    <row r="1536" spans="2:7" ht="12.75">
      <c r="B1536" s="11"/>
      <c r="C1536" s="272" t="s">
        <v>214</v>
      </c>
      <c r="D1536" s="170"/>
      <c r="E1536" s="170"/>
      <c r="F1536" s="170"/>
      <c r="G1536" s="172"/>
    </row>
    <row r="1537" spans="2:7" ht="12.75">
      <c r="B1537" s="11"/>
      <c r="C1537" s="272" t="s">
        <v>215</v>
      </c>
      <c r="D1537" s="170">
        <f>SUM(D1535:D1536)</f>
        <v>1560</v>
      </c>
      <c r="E1537" s="170">
        <f>SUM(E1535:E1536)</f>
        <v>0</v>
      </c>
      <c r="F1537" s="170">
        <f>SUM(F1535:F1536)</f>
        <v>1560</v>
      </c>
      <c r="G1537" s="172">
        <f>SUM(G1535:G1536)</f>
        <v>1560</v>
      </c>
    </row>
    <row r="1538" spans="2:7" ht="12.75">
      <c r="B1538" s="11"/>
      <c r="C1538" s="272"/>
      <c r="D1538" s="170"/>
      <c r="E1538" s="170"/>
      <c r="F1538" s="170"/>
      <c r="G1538" s="172"/>
    </row>
    <row r="1539" spans="1:7" ht="12.75">
      <c r="A1539" s="4">
        <v>2080107</v>
      </c>
      <c r="B1539" s="11" t="s">
        <v>181</v>
      </c>
      <c r="C1539" s="272" t="s">
        <v>213</v>
      </c>
      <c r="D1539" s="170">
        <v>12445.42</v>
      </c>
      <c r="E1539" s="170"/>
      <c r="F1539" s="170">
        <v>12445.42</v>
      </c>
      <c r="G1539" s="172">
        <v>12445.42</v>
      </c>
    </row>
    <row r="1540" spans="2:7" ht="12.75">
      <c r="B1540" s="11"/>
      <c r="C1540" s="272" t="s">
        <v>214</v>
      </c>
      <c r="D1540" s="170"/>
      <c r="E1540" s="170"/>
      <c r="F1540" s="170"/>
      <c r="G1540" s="172"/>
    </row>
    <row r="1541" spans="2:7" ht="12.75">
      <c r="B1541" s="11"/>
      <c r="C1541" s="272" t="s">
        <v>215</v>
      </c>
      <c r="D1541" s="170">
        <f>SUM(D1539:D1540)</f>
        <v>12445.42</v>
      </c>
      <c r="E1541" s="170">
        <f>SUM(E1539:E1540)</f>
        <v>0</v>
      </c>
      <c r="F1541" s="170">
        <f>SUM(F1539:F1540)</f>
        <v>12445.42</v>
      </c>
      <c r="G1541" s="172">
        <f>SUM(G1539:G1540)</f>
        <v>12445.42</v>
      </c>
    </row>
    <row r="1542" spans="2:7" ht="12.75">
      <c r="B1542" s="11"/>
      <c r="C1542" s="272"/>
      <c r="D1542" s="170"/>
      <c r="E1542" s="170"/>
      <c r="F1542" s="170"/>
      <c r="G1542" s="172"/>
    </row>
    <row r="1543" spans="2:7" ht="13.5">
      <c r="B1543" s="13" t="s">
        <v>83</v>
      </c>
      <c r="C1543" s="272" t="s">
        <v>213</v>
      </c>
      <c r="D1543" s="232">
        <f aca="true" t="shared" si="67" ref="D1543:G1544">SUM(D1531+D1535+D1539)</f>
        <v>376211.14999999997</v>
      </c>
      <c r="E1543" s="232">
        <f t="shared" si="67"/>
        <v>244623.45</v>
      </c>
      <c r="F1543" s="232">
        <f t="shared" si="67"/>
        <v>131407.88</v>
      </c>
      <c r="G1543" s="232">
        <f t="shared" si="67"/>
        <v>376031.32999999996</v>
      </c>
    </row>
    <row r="1544" spans="2:7" ht="13.5">
      <c r="B1544" s="13"/>
      <c r="C1544" s="272" t="s">
        <v>214</v>
      </c>
      <c r="D1544" s="232">
        <f t="shared" si="67"/>
        <v>163342.48</v>
      </c>
      <c r="E1544" s="232">
        <f t="shared" si="67"/>
        <v>43590.62</v>
      </c>
      <c r="F1544" s="232">
        <f t="shared" si="67"/>
        <v>50680.48</v>
      </c>
      <c r="G1544" s="232">
        <f t="shared" si="67"/>
        <v>94271.1</v>
      </c>
    </row>
    <row r="1545" spans="2:7" ht="13.5">
      <c r="B1545" s="13"/>
      <c r="C1545" s="272" t="s">
        <v>215</v>
      </c>
      <c r="D1545" s="232">
        <f>SUM(D1543:D1544)</f>
        <v>539553.63</v>
      </c>
      <c r="E1545" s="232">
        <f>SUM(E1543:E1544)</f>
        <v>288214.07</v>
      </c>
      <c r="F1545" s="232">
        <f>SUM(F1543:F1544)</f>
        <v>182088.36000000002</v>
      </c>
      <c r="G1545" s="232">
        <f>SUM(G1543:G1544)</f>
        <v>470302.42999999993</v>
      </c>
    </row>
    <row r="1546" spans="4:7" ht="12.75">
      <c r="D1546" s="170"/>
      <c r="E1546" s="170"/>
      <c r="F1546" s="170"/>
      <c r="G1546" s="176"/>
    </row>
    <row r="1547" spans="2:7" ht="15.75">
      <c r="B1547" s="20" t="s">
        <v>84</v>
      </c>
      <c r="C1547" s="20"/>
      <c r="D1547" s="170"/>
      <c r="E1547" s="170"/>
      <c r="F1547" s="170"/>
      <c r="G1547" s="176"/>
    </row>
    <row r="1548" spans="2:7" ht="15.75">
      <c r="B1548" s="18" t="s">
        <v>147</v>
      </c>
      <c r="C1548" s="18"/>
      <c r="D1548" s="170"/>
      <c r="E1548" s="170"/>
      <c r="F1548" s="170"/>
      <c r="G1548" s="176"/>
    </row>
    <row r="1549" spans="4:7" ht="12.75">
      <c r="D1549" s="170"/>
      <c r="E1549" s="170"/>
      <c r="F1549" s="170"/>
      <c r="G1549" s="176"/>
    </row>
    <row r="1550" spans="1:7" ht="12.75">
      <c r="A1550" s="4">
        <v>2080201</v>
      </c>
      <c r="B1550" s="11" t="s">
        <v>180</v>
      </c>
      <c r="C1550" s="272" t="s">
        <v>213</v>
      </c>
      <c r="D1550" s="170"/>
      <c r="E1550" s="170"/>
      <c r="F1550" s="170"/>
      <c r="G1550" s="172"/>
    </row>
    <row r="1551" spans="2:8" ht="13.5">
      <c r="B1551" s="11"/>
      <c r="C1551" s="272" t="s">
        <v>214</v>
      </c>
      <c r="D1551" s="170">
        <v>127072.16</v>
      </c>
      <c r="E1551" s="170">
        <v>14984.2</v>
      </c>
      <c r="F1551" s="170">
        <v>22313.65</v>
      </c>
      <c r="G1551" s="172">
        <v>37297.85</v>
      </c>
      <c r="H1551" s="98"/>
    </row>
    <row r="1552" spans="2:8" ht="13.5">
      <c r="B1552" s="11"/>
      <c r="C1552" s="272" t="s">
        <v>215</v>
      </c>
      <c r="D1552" s="170">
        <f>SUM(D1550:D1551)</f>
        <v>127072.16</v>
      </c>
      <c r="E1552" s="170">
        <f>SUM(E1550:E1551)</f>
        <v>14984.2</v>
      </c>
      <c r="F1552" s="170">
        <f>SUM(F1550:F1551)</f>
        <v>22313.65</v>
      </c>
      <c r="G1552" s="172">
        <f>SUM(G1550:G1551)</f>
        <v>37297.85</v>
      </c>
      <c r="H1552" s="98"/>
    </row>
    <row r="1553" spans="2:8" ht="13.5">
      <c r="B1553" s="11"/>
      <c r="C1553" s="272"/>
      <c r="D1553" s="170"/>
      <c r="E1553" s="170"/>
      <c r="F1553" s="170"/>
      <c r="G1553" s="172"/>
      <c r="H1553" s="98"/>
    </row>
    <row r="1554" spans="2:7" ht="13.5">
      <c r="B1554" s="13" t="s">
        <v>89</v>
      </c>
      <c r="C1554" s="272" t="s">
        <v>213</v>
      </c>
      <c r="D1554" s="232">
        <f aca="true" t="shared" si="68" ref="D1554:G1555">SUM(D1550)</f>
        <v>0</v>
      </c>
      <c r="E1554" s="232">
        <f t="shared" si="68"/>
        <v>0</v>
      </c>
      <c r="F1554" s="232">
        <f t="shared" si="68"/>
        <v>0</v>
      </c>
      <c r="G1554" s="232">
        <f t="shared" si="68"/>
        <v>0</v>
      </c>
    </row>
    <row r="1555" spans="2:7" ht="13.5">
      <c r="B1555" s="13"/>
      <c r="C1555" s="272" t="s">
        <v>214</v>
      </c>
      <c r="D1555" s="232">
        <f t="shared" si="68"/>
        <v>127072.16</v>
      </c>
      <c r="E1555" s="232">
        <f t="shared" si="68"/>
        <v>14984.2</v>
      </c>
      <c r="F1555" s="232">
        <f t="shared" si="68"/>
        <v>22313.65</v>
      </c>
      <c r="G1555" s="232">
        <f t="shared" si="68"/>
        <v>37297.85</v>
      </c>
    </row>
    <row r="1556" spans="2:7" ht="13.5">
      <c r="B1556" s="13"/>
      <c r="C1556" s="272" t="s">
        <v>215</v>
      </c>
      <c r="D1556" s="232">
        <f>SUM(D1554:D1555)</f>
        <v>127072.16</v>
      </c>
      <c r="E1556" s="232">
        <f>SUM(E1554:E1555)</f>
        <v>14984.2</v>
      </c>
      <c r="F1556" s="232">
        <f>SUM(F1554:F1555)</f>
        <v>22313.65</v>
      </c>
      <c r="G1556" s="232">
        <f>SUM(G1554:G1555)</f>
        <v>37297.85</v>
      </c>
    </row>
    <row r="1557" spans="2:7" ht="13.5">
      <c r="B1557" s="13"/>
      <c r="C1557" s="282"/>
      <c r="D1557" s="232"/>
      <c r="E1557" s="232"/>
      <c r="F1557" s="232"/>
      <c r="G1557" s="232"/>
    </row>
    <row r="1558" spans="2:7" ht="15.75">
      <c r="B1558" s="14" t="s">
        <v>148</v>
      </c>
      <c r="C1558" s="272" t="s">
        <v>213</v>
      </c>
      <c r="D1558" s="233">
        <f aca="true" t="shared" si="69" ref="D1558:G1560">SUM(D1543+D1554)</f>
        <v>376211.14999999997</v>
      </c>
      <c r="E1558" s="233">
        <f t="shared" si="69"/>
        <v>244623.45</v>
      </c>
      <c r="F1558" s="233">
        <f t="shared" si="69"/>
        <v>131407.88</v>
      </c>
      <c r="G1558" s="233">
        <f t="shared" si="69"/>
        <v>376031.32999999996</v>
      </c>
    </row>
    <row r="1559" spans="2:7" ht="15.75">
      <c r="B1559" s="14"/>
      <c r="C1559" s="272" t="s">
        <v>214</v>
      </c>
      <c r="D1559" s="233">
        <f t="shared" si="69"/>
        <v>290414.64</v>
      </c>
      <c r="E1559" s="233">
        <f t="shared" si="69"/>
        <v>58574.82000000001</v>
      </c>
      <c r="F1559" s="233">
        <f t="shared" si="69"/>
        <v>72994.13</v>
      </c>
      <c r="G1559" s="233">
        <f t="shared" si="69"/>
        <v>131568.95</v>
      </c>
    </row>
    <row r="1560" spans="2:7" ht="15.75">
      <c r="B1560" s="14"/>
      <c r="C1560" s="272" t="s">
        <v>215</v>
      </c>
      <c r="D1560" s="233">
        <f t="shared" si="69"/>
        <v>666625.79</v>
      </c>
      <c r="E1560" s="233">
        <f t="shared" si="69"/>
        <v>303198.27</v>
      </c>
      <c r="F1560" s="233">
        <f t="shared" si="69"/>
        <v>204402.01</v>
      </c>
      <c r="G1560" s="233">
        <f t="shared" si="69"/>
        <v>507600.2799999999</v>
      </c>
    </row>
    <row r="1561" spans="4:7" ht="12.75">
      <c r="D1561" s="170"/>
      <c r="E1561" s="170"/>
      <c r="F1561" s="170"/>
      <c r="G1561" s="176"/>
    </row>
    <row r="1562" spans="2:7" ht="15.75">
      <c r="B1562" s="12" t="s">
        <v>149</v>
      </c>
      <c r="C1562" s="12"/>
      <c r="D1562" s="170"/>
      <c r="E1562" s="170"/>
      <c r="F1562" s="170"/>
      <c r="G1562" s="176"/>
    </row>
    <row r="1563" spans="2:7" ht="15.75">
      <c r="B1563" s="18" t="s">
        <v>185</v>
      </c>
      <c r="C1563" s="18"/>
      <c r="D1563" s="170"/>
      <c r="E1563" s="170"/>
      <c r="F1563" s="170"/>
      <c r="G1563" s="176"/>
    </row>
    <row r="1564" spans="4:7" ht="12.75">
      <c r="D1564" s="170"/>
      <c r="E1564" s="170"/>
      <c r="F1564" s="170"/>
      <c r="G1564" s="176"/>
    </row>
    <row r="1565" spans="2:7" ht="15.75">
      <c r="B1565" s="20" t="s">
        <v>78</v>
      </c>
      <c r="C1565" s="20"/>
      <c r="D1565" s="170"/>
      <c r="E1565" s="170"/>
      <c r="F1565" s="170"/>
      <c r="G1565" s="176"/>
    </row>
    <row r="1566" spans="2:7" ht="15.75">
      <c r="B1566" s="18" t="s">
        <v>151</v>
      </c>
      <c r="C1566" s="18"/>
      <c r="D1566" s="170"/>
      <c r="E1566" s="170"/>
      <c r="F1566" s="170"/>
      <c r="G1566" s="176"/>
    </row>
    <row r="1567" spans="4:7" ht="12.75">
      <c r="D1567" s="170"/>
      <c r="E1567" s="170"/>
      <c r="F1567" s="170"/>
      <c r="G1567" s="176"/>
    </row>
    <row r="1568" spans="1:7" ht="12.75">
      <c r="A1568" s="4">
        <v>2090101</v>
      </c>
      <c r="B1568" s="11" t="s">
        <v>180</v>
      </c>
      <c r="C1568" s="272" t="s">
        <v>213</v>
      </c>
      <c r="D1568" s="170">
        <v>68328.18</v>
      </c>
      <c r="E1568" s="170">
        <v>39372.86</v>
      </c>
      <c r="F1568" s="170">
        <v>28955.31</v>
      </c>
      <c r="G1568" s="172">
        <v>68328.17</v>
      </c>
    </row>
    <row r="1569" spans="2:7" ht="12.75">
      <c r="B1569" s="11"/>
      <c r="C1569" s="272" t="s">
        <v>214</v>
      </c>
      <c r="D1569" s="170">
        <v>80000</v>
      </c>
      <c r="E1569" s="170"/>
      <c r="F1569" s="170"/>
      <c r="G1569" s="172"/>
    </row>
    <row r="1570" spans="2:8" ht="13.5">
      <c r="B1570" s="11"/>
      <c r="C1570" s="272" t="s">
        <v>215</v>
      </c>
      <c r="D1570" s="170">
        <f>SUM(D1568:D1569)</f>
        <v>148328.18</v>
      </c>
      <c r="E1570" s="170">
        <f>SUM(E1568:E1569)</f>
        <v>39372.86</v>
      </c>
      <c r="F1570" s="170">
        <f>SUM(F1568:F1569)</f>
        <v>28955.31</v>
      </c>
      <c r="G1570" s="172">
        <f>SUM(G1568:G1569)</f>
        <v>68328.17</v>
      </c>
      <c r="H1570" s="98"/>
    </row>
    <row r="1571" spans="2:8" ht="13.5">
      <c r="B1571" s="11"/>
      <c r="C1571" s="272"/>
      <c r="D1571" s="170"/>
      <c r="E1571" s="170"/>
      <c r="F1571" s="170"/>
      <c r="G1571" s="172"/>
      <c r="H1571" s="98"/>
    </row>
    <row r="1572" spans="1:8" ht="13.5">
      <c r="A1572" s="4">
        <v>2090105</v>
      </c>
      <c r="B1572" s="11" t="s">
        <v>209</v>
      </c>
      <c r="C1572" s="272" t="s">
        <v>213</v>
      </c>
      <c r="D1572" s="170">
        <v>1045.37</v>
      </c>
      <c r="E1572" s="170"/>
      <c r="F1572" s="170"/>
      <c r="G1572" s="172"/>
      <c r="H1572" s="98"/>
    </row>
    <row r="1573" spans="2:7" ht="12.75">
      <c r="B1573" s="11"/>
      <c r="C1573" s="272" t="s">
        <v>214</v>
      </c>
      <c r="D1573" s="170"/>
      <c r="E1573" s="170"/>
      <c r="F1573" s="170"/>
      <c r="G1573" s="172"/>
    </row>
    <row r="1574" spans="2:7" ht="12.75">
      <c r="B1574" s="11"/>
      <c r="C1574" s="272" t="s">
        <v>215</v>
      </c>
      <c r="D1574" s="170">
        <f>SUM(D1572:D1573)</f>
        <v>1045.37</v>
      </c>
      <c r="E1574" s="170">
        <f>SUM(E1572:E1573)</f>
        <v>0</v>
      </c>
      <c r="F1574" s="170">
        <f>SUM(F1572:F1573)</f>
        <v>0</v>
      </c>
      <c r="G1574" s="170">
        <f>SUM(G1572:G1573)</f>
        <v>0</v>
      </c>
    </row>
    <row r="1575" spans="2:6" ht="12.75">
      <c r="B1575" s="11"/>
      <c r="C1575" s="272"/>
      <c r="D1575" s="170"/>
      <c r="E1575" s="170"/>
      <c r="F1575" s="170"/>
    </row>
    <row r="1576" spans="1:7" ht="12.75">
      <c r="A1576" s="4">
        <v>2090106</v>
      </c>
      <c r="B1576" s="11" t="s">
        <v>186</v>
      </c>
      <c r="C1576" s="272" t="s">
        <v>213</v>
      </c>
      <c r="D1576" s="170">
        <v>14471.04</v>
      </c>
      <c r="E1576" s="170">
        <v>1740.25</v>
      </c>
      <c r="F1576" s="170">
        <v>12730.79</v>
      </c>
      <c r="G1576" s="172">
        <v>14471.04</v>
      </c>
    </row>
    <row r="1577" spans="2:7" ht="12.75">
      <c r="B1577" s="11"/>
      <c r="C1577" s="272" t="s">
        <v>214</v>
      </c>
      <c r="D1577" s="170"/>
      <c r="E1577" s="170"/>
      <c r="F1577" s="170"/>
      <c r="G1577" s="172"/>
    </row>
    <row r="1578" spans="2:7" ht="12.75">
      <c r="B1578" s="11"/>
      <c r="C1578" s="272" t="s">
        <v>215</v>
      </c>
      <c r="D1578" s="170">
        <f>SUM(D1576:D1577)</f>
        <v>14471.04</v>
      </c>
      <c r="E1578" s="170">
        <f>SUM(E1576:E1577)</f>
        <v>1740.25</v>
      </c>
      <c r="F1578" s="170">
        <f>SUM(F1576:F1577)</f>
        <v>12730.79</v>
      </c>
      <c r="G1578" s="172">
        <f>SUM(G1576:G1577)</f>
        <v>14471.04</v>
      </c>
    </row>
    <row r="1579" spans="2:7" ht="12.75">
      <c r="B1579" s="11"/>
      <c r="C1579" s="272"/>
      <c r="D1579" s="170"/>
      <c r="E1579" s="170"/>
      <c r="F1579" s="170"/>
      <c r="G1579" s="172"/>
    </row>
    <row r="1580" spans="1:6" ht="12.75">
      <c r="A1580" s="4">
        <v>2090107</v>
      </c>
      <c r="B1580" s="11" t="s">
        <v>181</v>
      </c>
      <c r="C1580" s="272" t="s">
        <v>213</v>
      </c>
      <c r="D1580" s="170"/>
      <c r="F1580" s="170"/>
    </row>
    <row r="1581" spans="2:7" ht="12.75">
      <c r="B1581" s="11"/>
      <c r="C1581" s="272" t="s">
        <v>214</v>
      </c>
      <c r="D1581" s="170">
        <v>22989.93</v>
      </c>
      <c r="E1581" s="170"/>
      <c r="F1581" s="170">
        <v>22989.93</v>
      </c>
      <c r="G1581" s="172">
        <v>22989.93</v>
      </c>
    </row>
    <row r="1582" spans="2:7" ht="12.75">
      <c r="B1582" s="11"/>
      <c r="C1582" s="272" t="s">
        <v>215</v>
      </c>
      <c r="D1582" s="170">
        <f>SUM(D1580:D1581)</f>
        <v>22989.93</v>
      </c>
      <c r="E1582" s="170">
        <f>SUM(E1581:E1581)</f>
        <v>0</v>
      </c>
      <c r="F1582" s="170">
        <f>SUM(F1580:F1581)</f>
        <v>22989.93</v>
      </c>
      <c r="G1582" s="172">
        <f>SUM(G1581:G1581)</f>
        <v>22989.93</v>
      </c>
    </row>
    <row r="1583" spans="2:7" ht="12.75">
      <c r="B1583" s="11"/>
      <c r="C1583" s="272"/>
      <c r="D1583" s="170"/>
      <c r="E1583" s="170"/>
      <c r="F1583" s="170"/>
      <c r="G1583" s="172"/>
    </row>
    <row r="1584" spans="1:7" ht="12.75">
      <c r="A1584" s="4">
        <v>2090110</v>
      </c>
      <c r="B1584" s="11" t="s">
        <v>212</v>
      </c>
      <c r="C1584" s="272" t="s">
        <v>213</v>
      </c>
      <c r="D1584" s="170">
        <v>4179.65</v>
      </c>
      <c r="E1584" s="170"/>
      <c r="F1584" s="170">
        <v>4179.65</v>
      </c>
      <c r="G1584" s="172">
        <v>4179.65</v>
      </c>
    </row>
    <row r="1585" spans="2:8" ht="13.5">
      <c r="B1585" s="11"/>
      <c r="C1585" s="272" t="s">
        <v>214</v>
      </c>
      <c r="D1585" s="170"/>
      <c r="E1585" s="170"/>
      <c r="F1585" s="170"/>
      <c r="G1585" s="172"/>
      <c r="H1585" s="98"/>
    </row>
    <row r="1586" spans="2:8" ht="13.5">
      <c r="B1586" s="11"/>
      <c r="C1586" s="272" t="s">
        <v>215</v>
      </c>
      <c r="D1586" s="170">
        <f>SUM(D1584:D1585)</f>
        <v>4179.65</v>
      </c>
      <c r="E1586" s="170">
        <f>SUM(E1584:E1585)</f>
        <v>0</v>
      </c>
      <c r="F1586" s="170">
        <f>SUM(F1584:F1585)</f>
        <v>4179.65</v>
      </c>
      <c r="G1586" s="172">
        <f>SUM(G1584:G1585)</f>
        <v>4179.65</v>
      </c>
      <c r="H1586" s="98"/>
    </row>
    <row r="1587" spans="2:8" ht="13.5">
      <c r="B1587" s="11"/>
      <c r="C1587" s="272"/>
      <c r="D1587" s="170"/>
      <c r="E1587" s="170"/>
      <c r="F1587" s="170"/>
      <c r="G1587" s="172"/>
      <c r="H1587" s="98"/>
    </row>
    <row r="1588" spans="2:7" ht="13.5">
      <c r="B1588" s="13" t="s">
        <v>83</v>
      </c>
      <c r="C1588" s="272" t="s">
        <v>213</v>
      </c>
      <c r="D1588" s="232">
        <f aca="true" t="shared" si="70" ref="D1588:F1590">SUM(D1568+D1572+D1576+D1580+D1584)</f>
        <v>88024.23999999999</v>
      </c>
      <c r="E1588" s="232">
        <f>E1576+E1572+E1568</f>
        <v>41113.11</v>
      </c>
      <c r="F1588" s="232">
        <f t="shared" si="70"/>
        <v>45865.75000000001</v>
      </c>
      <c r="G1588" s="232">
        <f>G1584+G1576+G1572+G1568</f>
        <v>86978.86</v>
      </c>
    </row>
    <row r="1589" spans="2:7" ht="13.5">
      <c r="B1589" s="13"/>
      <c r="C1589" s="272" t="s">
        <v>214</v>
      </c>
      <c r="D1589" s="232">
        <f t="shared" si="70"/>
        <v>102989.93</v>
      </c>
      <c r="E1589" s="232">
        <f>E1581+E1577</f>
        <v>0</v>
      </c>
      <c r="F1589" s="232">
        <f t="shared" si="70"/>
        <v>22989.93</v>
      </c>
      <c r="G1589" s="232">
        <f>G1581+G1577+G1569</f>
        <v>22989.93</v>
      </c>
    </row>
    <row r="1590" spans="2:7" ht="13.5">
      <c r="B1590" s="13"/>
      <c r="C1590" s="272" t="s">
        <v>215</v>
      </c>
      <c r="D1590" s="232">
        <f t="shared" si="70"/>
        <v>191014.16999999998</v>
      </c>
      <c r="E1590" s="232">
        <f t="shared" si="70"/>
        <v>41113.11</v>
      </c>
      <c r="F1590" s="232">
        <f t="shared" si="70"/>
        <v>68855.68000000001</v>
      </c>
      <c r="G1590" s="232">
        <f>SUM(G1588:G1589)</f>
        <v>109968.79000000001</v>
      </c>
    </row>
    <row r="1591" spans="4:7" ht="12.75">
      <c r="D1591" s="170"/>
      <c r="E1591" s="170"/>
      <c r="F1591" s="170"/>
      <c r="G1591" s="176"/>
    </row>
    <row r="1592" spans="2:7" ht="14.25">
      <c r="B1592" s="21" t="s">
        <v>90</v>
      </c>
      <c r="C1592" s="21"/>
      <c r="D1592" s="170"/>
      <c r="E1592" s="170"/>
      <c r="F1592" s="170"/>
      <c r="G1592" s="176"/>
    </row>
    <row r="1593" spans="2:7" ht="14.25">
      <c r="B1593" s="21" t="s">
        <v>152</v>
      </c>
      <c r="C1593" s="21"/>
      <c r="D1593" s="170"/>
      <c r="E1593" s="170"/>
      <c r="F1593" s="170"/>
      <c r="G1593" s="176"/>
    </row>
    <row r="1594" spans="4:7" ht="12.75">
      <c r="D1594" s="170"/>
      <c r="E1594" s="170"/>
      <c r="F1594" s="170"/>
      <c r="G1594" s="176"/>
    </row>
    <row r="1595" spans="1:7" ht="12.75">
      <c r="A1595" s="4">
        <v>2090301</v>
      </c>
      <c r="B1595" s="11" t="s">
        <v>180</v>
      </c>
      <c r="C1595" s="272" t="s">
        <v>213</v>
      </c>
      <c r="D1595" s="170">
        <v>448362.95</v>
      </c>
      <c r="E1595" s="170">
        <v>127585.41</v>
      </c>
      <c r="F1595" s="170">
        <v>320777.54</v>
      </c>
      <c r="G1595" s="172">
        <v>448362.95</v>
      </c>
    </row>
    <row r="1596" spans="2:7" ht="12.75">
      <c r="B1596" s="11"/>
      <c r="C1596" s="272" t="s">
        <v>214</v>
      </c>
      <c r="D1596" s="170"/>
      <c r="E1596" s="170"/>
      <c r="F1596" s="170"/>
      <c r="G1596" s="172"/>
    </row>
    <row r="1597" spans="2:7" ht="12.75">
      <c r="B1597" s="11"/>
      <c r="C1597" s="272" t="s">
        <v>215</v>
      </c>
      <c r="D1597" s="170">
        <f>SUM(D1595:D1596)</f>
        <v>448362.95</v>
      </c>
      <c r="E1597" s="170">
        <f>SUM(E1595:E1596)</f>
        <v>127585.41</v>
      </c>
      <c r="F1597" s="170">
        <f>SUM(F1595:F1596)</f>
        <v>320777.54</v>
      </c>
      <c r="G1597" s="172">
        <f>SUM(G1595:G1596)</f>
        <v>448362.95</v>
      </c>
    </row>
    <row r="1598" spans="2:7" ht="12.75">
      <c r="B1598" s="11"/>
      <c r="C1598" s="272"/>
      <c r="D1598" s="170"/>
      <c r="E1598" s="170"/>
      <c r="F1598" s="170"/>
      <c r="G1598" s="172"/>
    </row>
    <row r="1599" spans="1:7" ht="12.75">
      <c r="A1599" s="4">
        <v>2090307</v>
      </c>
      <c r="B1599" s="11" t="s">
        <v>181</v>
      </c>
      <c r="C1599" s="272" t="s">
        <v>213</v>
      </c>
      <c r="D1599" s="170">
        <v>325287.46</v>
      </c>
      <c r="E1599" s="170">
        <v>213272.5</v>
      </c>
      <c r="F1599" s="170">
        <v>112014.96</v>
      </c>
      <c r="G1599" s="172">
        <v>325287.46</v>
      </c>
    </row>
    <row r="1600" spans="2:7" ht="12.75">
      <c r="B1600" s="11"/>
      <c r="C1600" s="272" t="s">
        <v>214</v>
      </c>
      <c r="D1600" s="170">
        <v>406579.27</v>
      </c>
      <c r="E1600" s="170"/>
      <c r="F1600" s="170">
        <v>406579.27</v>
      </c>
      <c r="G1600" s="172">
        <v>406579.27</v>
      </c>
    </row>
    <row r="1601" spans="2:7" ht="12.75">
      <c r="B1601" s="11"/>
      <c r="C1601" s="272" t="s">
        <v>215</v>
      </c>
      <c r="D1601" s="170">
        <f>SUM(D1599:D1600)</f>
        <v>731866.73</v>
      </c>
      <c r="E1601" s="170">
        <f>SUM(E1599:E1600)</f>
        <v>213272.5</v>
      </c>
      <c r="F1601" s="170">
        <f>SUM(F1599:F1600)</f>
        <v>518594.23000000004</v>
      </c>
      <c r="G1601" s="172">
        <f>SUM(G1599:G1600)</f>
        <v>731866.73</v>
      </c>
    </row>
    <row r="1602" spans="2:7" ht="12.75">
      <c r="B1602" s="11"/>
      <c r="C1602" s="272"/>
      <c r="D1602" s="170"/>
      <c r="E1602" s="170"/>
      <c r="F1602" s="170"/>
      <c r="G1602" s="172"/>
    </row>
    <row r="1603" spans="2:7" ht="13.5">
      <c r="B1603" s="13" t="s">
        <v>93</v>
      </c>
      <c r="C1603" s="272" t="s">
        <v>213</v>
      </c>
      <c r="D1603" s="232">
        <f aca="true" t="shared" si="71" ref="D1603:G1604">D1599+D1595</f>
        <v>773650.41</v>
      </c>
      <c r="E1603" s="232">
        <f t="shared" si="71"/>
        <v>340857.91000000003</v>
      </c>
      <c r="F1603" s="232">
        <f t="shared" si="71"/>
        <v>432792.5</v>
      </c>
      <c r="G1603" s="232">
        <f t="shared" si="71"/>
        <v>773650.41</v>
      </c>
    </row>
    <row r="1604" spans="2:7" ht="13.5">
      <c r="B1604" s="13"/>
      <c r="C1604" s="272" t="s">
        <v>214</v>
      </c>
      <c r="D1604" s="232">
        <f t="shared" si="71"/>
        <v>406579.27</v>
      </c>
      <c r="E1604" s="232">
        <f t="shared" si="71"/>
        <v>0</v>
      </c>
      <c r="F1604" s="232">
        <f t="shared" si="71"/>
        <v>406579.27</v>
      </c>
      <c r="G1604" s="232">
        <f t="shared" si="71"/>
        <v>406579.27</v>
      </c>
    </row>
    <row r="1605" spans="2:7" ht="13.5">
      <c r="B1605" s="13"/>
      <c r="C1605" s="272" t="s">
        <v>215</v>
      </c>
      <c r="D1605" s="232">
        <f>SUM(D1603+D1604)</f>
        <v>1180229.6800000002</v>
      </c>
      <c r="E1605" s="232">
        <f>SUM(E1603+E1604)</f>
        <v>340857.91000000003</v>
      </c>
      <c r="F1605" s="232">
        <f>SUM(F1603+F1604)</f>
        <v>839371.77</v>
      </c>
      <c r="G1605" s="232">
        <f>SUM(G1603+G1604)</f>
        <v>1180229.6800000002</v>
      </c>
    </row>
    <row r="1606" spans="4:7" ht="12.75">
      <c r="D1606" s="170"/>
      <c r="E1606" s="170"/>
      <c r="F1606" s="170"/>
      <c r="G1606" s="176"/>
    </row>
    <row r="1607" spans="2:7" ht="15.75">
      <c r="B1607" s="20" t="s">
        <v>94</v>
      </c>
      <c r="C1607" s="20"/>
      <c r="D1607" s="170"/>
      <c r="E1607" s="170"/>
      <c r="F1607" s="170"/>
      <c r="G1607" s="176"/>
    </row>
    <row r="1608" spans="2:7" ht="15.75">
      <c r="B1608" s="18" t="s">
        <v>153</v>
      </c>
      <c r="C1608" s="18"/>
      <c r="D1608" s="170"/>
      <c r="E1608" s="170"/>
      <c r="F1608" s="170"/>
      <c r="G1608" s="176"/>
    </row>
    <row r="1609" spans="4:7" ht="12.75">
      <c r="D1609" s="170"/>
      <c r="E1609" s="170"/>
      <c r="F1609" s="170"/>
      <c r="G1609" s="176"/>
    </row>
    <row r="1610" spans="1:7" ht="12.75">
      <c r="A1610" s="4">
        <v>2090401</v>
      </c>
      <c r="B1610" s="11" t="s">
        <v>180</v>
      </c>
      <c r="C1610" s="272" t="s">
        <v>213</v>
      </c>
      <c r="D1610" s="170">
        <v>201632.94</v>
      </c>
      <c r="E1610" s="170">
        <v>62144.88</v>
      </c>
      <c r="F1610" s="170">
        <v>122849.26</v>
      </c>
      <c r="G1610" s="172">
        <v>184994.14</v>
      </c>
    </row>
    <row r="1611" spans="2:8" ht="13.5">
      <c r="B1611" s="11"/>
      <c r="C1611" s="272" t="s">
        <v>214</v>
      </c>
      <c r="D1611" s="170">
        <v>74920.15</v>
      </c>
      <c r="E1611" s="170"/>
      <c r="F1611" s="170">
        <v>74920.15</v>
      </c>
      <c r="G1611" s="172">
        <v>74920.15</v>
      </c>
      <c r="H1611" s="98"/>
    </row>
    <row r="1612" spans="2:8" ht="13.5">
      <c r="B1612" s="11"/>
      <c r="C1612" s="272" t="s">
        <v>215</v>
      </c>
      <c r="D1612" s="170">
        <f>SUM(D1610:D1611)</f>
        <v>276553.08999999997</v>
      </c>
      <c r="E1612" s="170">
        <f>SUM(E1610:E1611)</f>
        <v>62144.88</v>
      </c>
      <c r="F1612" s="170">
        <f>SUM(F1610:F1611)</f>
        <v>197769.40999999997</v>
      </c>
      <c r="G1612" s="172">
        <f>SUM(G1610:G1611)</f>
        <v>259914.29</v>
      </c>
      <c r="H1612" s="98"/>
    </row>
    <row r="1613" spans="2:8" ht="13.5">
      <c r="B1613" s="11"/>
      <c r="C1613" s="272"/>
      <c r="D1613" s="170"/>
      <c r="E1613" s="170"/>
      <c r="F1613" s="170"/>
      <c r="G1613" s="172"/>
      <c r="H1613" s="98"/>
    </row>
    <row r="1614" spans="1:8" ht="13.5">
      <c r="A1614" s="4">
        <v>2090407</v>
      </c>
      <c r="B1614" s="11" t="s">
        <v>181</v>
      </c>
      <c r="C1614" s="272" t="s">
        <v>213</v>
      </c>
      <c r="D1614" s="170"/>
      <c r="E1614" s="170"/>
      <c r="F1614" s="170"/>
      <c r="G1614" s="172"/>
      <c r="H1614" s="98"/>
    </row>
    <row r="1615" spans="2:8" ht="15.75">
      <c r="B1615" s="11"/>
      <c r="C1615" s="272" t="s">
        <v>214</v>
      </c>
      <c r="D1615" s="170">
        <v>1104</v>
      </c>
      <c r="E1615" s="170"/>
      <c r="F1615" s="170">
        <v>1104</v>
      </c>
      <c r="G1615" s="172">
        <v>1104</v>
      </c>
      <c r="H1615" s="128"/>
    </row>
    <row r="1616" spans="2:8" ht="15.75">
      <c r="B1616" s="11"/>
      <c r="C1616" s="272" t="s">
        <v>215</v>
      </c>
      <c r="D1616" s="170">
        <f>SUM(D1614:D1615)</f>
        <v>1104</v>
      </c>
      <c r="E1616" s="170">
        <f>SUM(E1614:E1615)</f>
        <v>0</v>
      </c>
      <c r="F1616" s="170">
        <f>SUM(F1614:F1615)</f>
        <v>1104</v>
      </c>
      <c r="G1616" s="172">
        <f>SUM(G1614:G1615)</f>
        <v>1104</v>
      </c>
      <c r="H1616" s="128"/>
    </row>
    <row r="1617" spans="2:8" ht="15.75">
      <c r="B1617" s="11"/>
      <c r="C1617" s="272"/>
      <c r="D1617" s="170"/>
      <c r="E1617" s="170"/>
      <c r="F1617" s="170"/>
      <c r="G1617" s="172"/>
      <c r="H1617" s="128"/>
    </row>
    <row r="1618" spans="2:7" ht="13.5">
      <c r="B1618" s="13" t="s">
        <v>125</v>
      </c>
      <c r="C1618" s="272" t="s">
        <v>213</v>
      </c>
      <c r="D1618" s="232">
        <f aca="true" t="shared" si="72" ref="D1618:G1619">SUM(D1610+D1614)</f>
        <v>201632.94</v>
      </c>
      <c r="E1618" s="232">
        <f t="shared" si="72"/>
        <v>62144.88</v>
      </c>
      <c r="F1618" s="232">
        <f t="shared" si="72"/>
        <v>122849.26</v>
      </c>
      <c r="G1618" s="232">
        <f t="shared" si="72"/>
        <v>184994.14</v>
      </c>
    </row>
    <row r="1619" spans="2:7" ht="13.5">
      <c r="B1619" s="13"/>
      <c r="C1619" s="272" t="s">
        <v>214</v>
      </c>
      <c r="D1619" s="232">
        <f t="shared" si="72"/>
        <v>76024.15</v>
      </c>
      <c r="E1619" s="232">
        <f t="shared" si="72"/>
        <v>0</v>
      </c>
      <c r="F1619" s="232">
        <f t="shared" si="72"/>
        <v>76024.15</v>
      </c>
      <c r="G1619" s="232">
        <f t="shared" si="72"/>
        <v>76024.15</v>
      </c>
    </row>
    <row r="1620" spans="2:7" ht="13.5">
      <c r="B1620" s="13"/>
      <c r="C1620" s="272" t="s">
        <v>215</v>
      </c>
      <c r="D1620" s="232">
        <f>SUM(D1618:D1619)</f>
        <v>277657.08999999997</v>
      </c>
      <c r="E1620" s="232">
        <f>SUM(E1618:E1619)</f>
        <v>62144.88</v>
      </c>
      <c r="F1620" s="232">
        <f>SUM(F1618:F1619)</f>
        <v>198873.40999999997</v>
      </c>
      <c r="G1620" s="232">
        <f>SUM(G1618:G1619)</f>
        <v>261018.29</v>
      </c>
    </row>
    <row r="1621" spans="4:7" ht="12.75">
      <c r="D1621" s="170"/>
      <c r="E1621" s="170"/>
      <c r="F1621" s="170"/>
      <c r="G1621" s="176"/>
    </row>
    <row r="1622" spans="2:7" ht="15.75">
      <c r="B1622" s="20" t="s">
        <v>100</v>
      </c>
      <c r="C1622" s="20"/>
      <c r="D1622" s="170"/>
      <c r="E1622" s="170"/>
      <c r="F1622" s="170"/>
      <c r="G1622" s="176"/>
    </row>
    <row r="1623" spans="2:7" ht="15.75">
      <c r="B1623" s="18" t="s">
        <v>155</v>
      </c>
      <c r="C1623" s="18"/>
      <c r="D1623" s="170"/>
      <c r="E1623" s="170"/>
      <c r="F1623" s="170"/>
      <c r="G1623" s="176"/>
    </row>
    <row r="1624" spans="4:7" ht="12.75">
      <c r="D1624" s="170"/>
      <c r="E1624" s="170"/>
      <c r="F1624" s="170"/>
      <c r="G1624" s="176"/>
    </row>
    <row r="1625" spans="1:7" ht="12.75">
      <c r="A1625" s="4">
        <v>2090601</v>
      </c>
      <c r="B1625" s="11" t="s">
        <v>180</v>
      </c>
      <c r="C1625" s="272" t="s">
        <v>213</v>
      </c>
      <c r="D1625" s="170">
        <v>36661.63</v>
      </c>
      <c r="E1625" s="170">
        <v>500</v>
      </c>
      <c r="F1625" s="170">
        <v>33471.33</v>
      </c>
      <c r="G1625" s="172">
        <v>33971.33</v>
      </c>
    </row>
    <row r="1626" spans="2:7" ht="12.75">
      <c r="B1626" s="11"/>
      <c r="C1626" s="272" t="s">
        <v>214</v>
      </c>
      <c r="D1626" s="170"/>
      <c r="E1626" s="170"/>
      <c r="F1626" s="170"/>
      <c r="G1626" s="172"/>
    </row>
    <row r="1627" spans="2:7" ht="12.75">
      <c r="B1627" s="11"/>
      <c r="C1627" s="272" t="s">
        <v>215</v>
      </c>
      <c r="D1627" s="170">
        <f>SUM(D1625:D1626)</f>
        <v>36661.63</v>
      </c>
      <c r="E1627" s="170">
        <f>SUM(E1625:E1626)</f>
        <v>500</v>
      </c>
      <c r="F1627" s="170">
        <f>SUM(F1625:F1626)</f>
        <v>33471.33</v>
      </c>
      <c r="G1627" s="172">
        <f>SUM(G1625:G1626)</f>
        <v>33971.33</v>
      </c>
    </row>
    <row r="1628" spans="2:7" ht="12.75">
      <c r="B1628" s="11"/>
      <c r="C1628" s="272"/>
      <c r="D1628" s="170"/>
      <c r="E1628" s="170"/>
      <c r="F1628" s="170"/>
      <c r="G1628" s="172"/>
    </row>
    <row r="1629" spans="2:7" ht="13.5">
      <c r="B1629" s="13" t="s">
        <v>83</v>
      </c>
      <c r="C1629" s="272" t="s">
        <v>213</v>
      </c>
      <c r="D1629" s="232">
        <f aca="true" t="shared" si="73" ref="D1629:G1630">SUM(D1625)</f>
        <v>36661.63</v>
      </c>
      <c r="E1629" s="232">
        <f t="shared" si="73"/>
        <v>500</v>
      </c>
      <c r="F1629" s="232">
        <f t="shared" si="73"/>
        <v>33471.33</v>
      </c>
      <c r="G1629" s="232">
        <f t="shared" si="73"/>
        <v>33971.33</v>
      </c>
    </row>
    <row r="1630" spans="2:7" ht="13.5">
      <c r="B1630" s="13"/>
      <c r="C1630" s="272" t="s">
        <v>214</v>
      </c>
      <c r="D1630" s="232">
        <f t="shared" si="73"/>
        <v>0</v>
      </c>
      <c r="E1630" s="232">
        <f t="shared" si="73"/>
        <v>0</v>
      </c>
      <c r="F1630" s="232">
        <f t="shared" si="73"/>
        <v>0</v>
      </c>
      <c r="G1630" s="232">
        <f t="shared" si="73"/>
        <v>0</v>
      </c>
    </row>
    <row r="1631" spans="2:7" ht="13.5">
      <c r="B1631" s="13"/>
      <c r="C1631" s="272" t="s">
        <v>215</v>
      </c>
      <c r="D1631" s="232">
        <f>SUM(D1629:D1630)</f>
        <v>36661.63</v>
      </c>
      <c r="E1631" s="232">
        <f>SUM(E1629:E1630)</f>
        <v>500</v>
      </c>
      <c r="F1631" s="232">
        <f>SUM(F1629:F1630)</f>
        <v>33471.33</v>
      </c>
      <c r="G1631" s="232">
        <f>SUM(G1629:G1630)</f>
        <v>33971.33</v>
      </c>
    </row>
    <row r="1632" spans="2:7" ht="13.5">
      <c r="B1632" s="13"/>
      <c r="C1632" s="282"/>
      <c r="D1632" s="232"/>
      <c r="E1632" s="232"/>
      <c r="F1632" s="232"/>
      <c r="G1632" s="232"/>
    </row>
    <row r="1633" spans="2:7" ht="15.75">
      <c r="B1633" s="14" t="s">
        <v>157</v>
      </c>
      <c r="C1633" s="272" t="s">
        <v>213</v>
      </c>
      <c r="D1633" s="233">
        <f aca="true" t="shared" si="74" ref="D1633:G1635">SUM(D1588+D1603+D1618+D1629)</f>
        <v>1099969.22</v>
      </c>
      <c r="E1633" s="233">
        <f t="shared" si="74"/>
        <v>444615.9</v>
      </c>
      <c r="F1633" s="233">
        <f t="shared" si="74"/>
        <v>634978.84</v>
      </c>
      <c r="G1633" s="233">
        <f t="shared" si="74"/>
        <v>1079594.74</v>
      </c>
    </row>
    <row r="1634" spans="2:7" ht="15.75">
      <c r="B1634" s="14"/>
      <c r="C1634" s="272" t="s">
        <v>214</v>
      </c>
      <c r="D1634" s="233">
        <f t="shared" si="74"/>
        <v>585593.35</v>
      </c>
      <c r="E1634" s="233">
        <f t="shared" si="74"/>
        <v>0</v>
      </c>
      <c r="F1634" s="233">
        <f t="shared" si="74"/>
        <v>505593.35</v>
      </c>
      <c r="G1634" s="233">
        <f t="shared" si="74"/>
        <v>505593.35</v>
      </c>
    </row>
    <row r="1635" spans="2:7" ht="15.75">
      <c r="B1635" s="14"/>
      <c r="C1635" s="272" t="s">
        <v>215</v>
      </c>
      <c r="D1635" s="233">
        <f t="shared" si="74"/>
        <v>1685562.5699999998</v>
      </c>
      <c r="E1635" s="233">
        <f t="shared" si="74"/>
        <v>444615.9</v>
      </c>
      <c r="F1635" s="233">
        <f t="shared" si="74"/>
        <v>1140572.1900000002</v>
      </c>
      <c r="G1635" s="233">
        <f t="shared" si="74"/>
        <v>1585188.0900000003</v>
      </c>
    </row>
    <row r="1636" spans="4:7" ht="12.75">
      <c r="D1636" s="170"/>
      <c r="E1636" s="170"/>
      <c r="F1636" s="170"/>
      <c r="G1636" s="176"/>
    </row>
    <row r="1637" spans="2:7" ht="15.75">
      <c r="B1637" s="12" t="s">
        <v>158</v>
      </c>
      <c r="C1637" s="12"/>
      <c r="D1637" s="170"/>
      <c r="E1637" s="170"/>
      <c r="F1637" s="170"/>
      <c r="G1637" s="176"/>
    </row>
    <row r="1638" spans="2:7" ht="14.25">
      <c r="B1638" s="21" t="s">
        <v>159</v>
      </c>
      <c r="C1638" s="21"/>
      <c r="D1638" s="170"/>
      <c r="E1638" s="170"/>
      <c r="F1638" s="170"/>
      <c r="G1638" s="176"/>
    </row>
    <row r="1639" spans="2:7" ht="14.25">
      <c r="B1639" s="21"/>
      <c r="C1639" s="21"/>
      <c r="D1639" s="170"/>
      <c r="E1639" s="170"/>
      <c r="F1639" s="170"/>
      <c r="G1639" s="176"/>
    </row>
    <row r="1640" spans="2:7" ht="15.75">
      <c r="B1640" s="20" t="s">
        <v>78</v>
      </c>
      <c r="C1640" s="21"/>
      <c r="D1640" s="170"/>
      <c r="E1640" s="170"/>
      <c r="F1640" s="170"/>
      <c r="G1640" s="176"/>
    </row>
    <row r="1641" spans="2:7" ht="15.75">
      <c r="B1641" s="18" t="s">
        <v>160</v>
      </c>
      <c r="C1641" s="21"/>
      <c r="D1641" s="170"/>
      <c r="E1641" s="170"/>
      <c r="F1641" s="170"/>
      <c r="G1641" s="176"/>
    </row>
    <row r="1642" spans="2:7" ht="14.25">
      <c r="B1642" s="21"/>
      <c r="C1642" s="21"/>
      <c r="D1642" s="170"/>
      <c r="E1642" s="170"/>
      <c r="F1642" s="170"/>
      <c r="G1642" s="176"/>
    </row>
    <row r="1643" spans="1:7" ht="12.75">
      <c r="A1643" s="4">
        <v>2100101</v>
      </c>
      <c r="B1643" s="26" t="s">
        <v>289</v>
      </c>
      <c r="C1643" s="272" t="s">
        <v>213</v>
      </c>
      <c r="D1643" s="170"/>
      <c r="E1643" s="170"/>
      <c r="F1643" s="170"/>
      <c r="G1643" s="172"/>
    </row>
    <row r="1644" spans="2:7" ht="14.25">
      <c r="B1644" s="21"/>
      <c r="C1644" s="272" t="s">
        <v>214</v>
      </c>
      <c r="D1644" s="170">
        <v>371000</v>
      </c>
      <c r="E1644" s="170"/>
      <c r="F1644" s="170">
        <v>371000</v>
      </c>
      <c r="G1644" s="172">
        <v>371000</v>
      </c>
    </row>
    <row r="1645" spans="2:7" ht="14.25">
      <c r="B1645" s="21"/>
      <c r="C1645" s="272" t="s">
        <v>215</v>
      </c>
      <c r="D1645" s="170">
        <f>SUM(D1643:D1644)</f>
        <v>371000</v>
      </c>
      <c r="E1645" s="170">
        <f>SUM(E1643:E1644)</f>
        <v>0</v>
      </c>
      <c r="F1645" s="170">
        <f>SUM(F1643:F1644)</f>
        <v>371000</v>
      </c>
      <c r="G1645" s="172">
        <f>SUM(G1643:G1644)</f>
        <v>371000</v>
      </c>
    </row>
    <row r="1646" spans="2:7" ht="14.25">
      <c r="B1646" s="21"/>
      <c r="C1646" s="272"/>
      <c r="D1646" s="170"/>
      <c r="E1646" s="170"/>
      <c r="F1646" s="170"/>
      <c r="G1646" s="172"/>
    </row>
    <row r="1647" spans="2:7" ht="13.5">
      <c r="B1647" s="13" t="s">
        <v>83</v>
      </c>
      <c r="C1647" s="272" t="s">
        <v>213</v>
      </c>
      <c r="D1647" s="232">
        <f aca="true" t="shared" si="75" ref="D1647:G1648">SUM(D1643)</f>
        <v>0</v>
      </c>
      <c r="E1647" s="232">
        <f t="shared" si="75"/>
        <v>0</v>
      </c>
      <c r="F1647" s="232">
        <f t="shared" si="75"/>
        <v>0</v>
      </c>
      <c r="G1647" s="232">
        <f t="shared" si="75"/>
        <v>0</v>
      </c>
    </row>
    <row r="1648" spans="3:7" ht="13.5">
      <c r="C1648" s="272" t="s">
        <v>214</v>
      </c>
      <c r="D1648" s="232">
        <f t="shared" si="75"/>
        <v>371000</v>
      </c>
      <c r="E1648" s="232">
        <f t="shared" si="75"/>
        <v>0</v>
      </c>
      <c r="F1648" s="232">
        <f t="shared" si="75"/>
        <v>371000</v>
      </c>
      <c r="G1648" s="232">
        <f t="shared" si="75"/>
        <v>371000</v>
      </c>
    </row>
    <row r="1649" spans="3:7" ht="13.5">
      <c r="C1649" s="272" t="s">
        <v>215</v>
      </c>
      <c r="D1649" s="232">
        <f>SUM(D1647:D1648)</f>
        <v>371000</v>
      </c>
      <c r="E1649" s="232">
        <f>SUM(E1647:E1648)</f>
        <v>0</v>
      </c>
      <c r="F1649" s="232">
        <f>SUM(F1647:F1648)</f>
        <v>371000</v>
      </c>
      <c r="G1649" s="232">
        <f>SUM(G1647:G1648)</f>
        <v>371000</v>
      </c>
    </row>
    <row r="1650" spans="4:7" ht="12.75">
      <c r="D1650" s="170"/>
      <c r="E1650" s="170"/>
      <c r="F1650" s="170"/>
      <c r="G1650" s="176"/>
    </row>
    <row r="1651" spans="2:7" ht="15.75">
      <c r="B1651" s="20" t="s">
        <v>90</v>
      </c>
      <c r="C1651" s="20"/>
      <c r="D1651" s="170"/>
      <c r="E1651" s="170"/>
      <c r="F1651" s="296"/>
      <c r="G1651" s="176"/>
    </row>
    <row r="1652" spans="2:7" ht="15.75">
      <c r="B1652" s="18" t="s">
        <v>187</v>
      </c>
      <c r="C1652" s="18"/>
      <c r="D1652" s="170"/>
      <c r="E1652" s="170"/>
      <c r="F1652" s="296"/>
      <c r="G1652" s="175"/>
    </row>
    <row r="1653" spans="2:7" ht="15.75">
      <c r="B1653" s="18"/>
      <c r="C1653" s="18"/>
      <c r="D1653" s="170"/>
      <c r="E1653" s="170"/>
      <c r="F1653" s="296"/>
      <c r="G1653" s="175"/>
    </row>
    <row r="1654" spans="1:7" ht="12.75">
      <c r="A1654" s="4">
        <v>2100305</v>
      </c>
      <c r="B1654" s="11" t="s">
        <v>285</v>
      </c>
      <c r="C1654" s="272" t="s">
        <v>213</v>
      </c>
      <c r="D1654" s="170">
        <v>2762</v>
      </c>
      <c r="E1654" s="170">
        <v>855</v>
      </c>
      <c r="F1654" s="296"/>
      <c r="G1654" s="172">
        <v>855</v>
      </c>
    </row>
    <row r="1655" spans="2:8" ht="15.75">
      <c r="B1655" s="18"/>
      <c r="C1655" s="272" t="s">
        <v>214</v>
      </c>
      <c r="D1655" s="170"/>
      <c r="E1655" s="170"/>
      <c r="F1655" s="296"/>
      <c r="G1655" s="172"/>
      <c r="H1655" s="98"/>
    </row>
    <row r="1656" spans="2:8" ht="15.75">
      <c r="B1656" s="18"/>
      <c r="C1656" s="272" t="s">
        <v>215</v>
      </c>
      <c r="D1656" s="170">
        <f>SUM(D1654:D1655)</f>
        <v>2762</v>
      </c>
      <c r="E1656" s="170">
        <f>SUM(E1654:E1655)</f>
        <v>855</v>
      </c>
      <c r="F1656" s="170">
        <f>SUM(F1654:F1655)</f>
        <v>0</v>
      </c>
      <c r="G1656" s="170">
        <f>SUM(G1654:G1655)</f>
        <v>855</v>
      </c>
      <c r="H1656" s="98"/>
    </row>
    <row r="1657" spans="4:8" ht="13.5">
      <c r="D1657" s="170"/>
      <c r="E1657" s="170"/>
      <c r="F1657" s="296"/>
      <c r="G1657" s="176"/>
      <c r="H1657" s="98"/>
    </row>
    <row r="1658" spans="2:7" ht="13.5">
      <c r="B1658" s="13" t="s">
        <v>93</v>
      </c>
      <c r="C1658" s="272" t="s">
        <v>213</v>
      </c>
      <c r="D1658" s="232">
        <f aca="true" t="shared" si="76" ref="D1658:G1659">SUM(D1654)</f>
        <v>2762</v>
      </c>
      <c r="E1658" s="232">
        <f t="shared" si="76"/>
        <v>855</v>
      </c>
      <c r="F1658" s="232">
        <f t="shared" si="76"/>
        <v>0</v>
      </c>
      <c r="G1658" s="232">
        <f t="shared" si="76"/>
        <v>855</v>
      </c>
    </row>
    <row r="1659" spans="2:7" ht="13.5">
      <c r="B1659" s="13"/>
      <c r="C1659" s="272" t="s">
        <v>214</v>
      </c>
      <c r="D1659" s="232">
        <f t="shared" si="76"/>
        <v>0</v>
      </c>
      <c r="E1659" s="232">
        <f t="shared" si="76"/>
        <v>0</v>
      </c>
      <c r="F1659" s="232">
        <f t="shared" si="76"/>
        <v>0</v>
      </c>
      <c r="G1659" s="232">
        <f t="shared" si="76"/>
        <v>0</v>
      </c>
    </row>
    <row r="1660" spans="2:7" ht="13.5">
      <c r="B1660" s="13"/>
      <c r="C1660" s="272" t="s">
        <v>215</v>
      </c>
      <c r="D1660" s="232">
        <f>SUM(D1658:D1659)</f>
        <v>2762</v>
      </c>
      <c r="E1660" s="232">
        <f>SUM(E1658:E1659)</f>
        <v>855</v>
      </c>
      <c r="F1660" s="232">
        <f>SUM(F1658:F1659)</f>
        <v>0</v>
      </c>
      <c r="G1660" s="232">
        <f>SUM(G1658:G1659)</f>
        <v>855</v>
      </c>
    </row>
    <row r="1661" spans="2:7" ht="13.5">
      <c r="B1661" s="13"/>
      <c r="C1661" s="282"/>
      <c r="D1661" s="232"/>
      <c r="E1661" s="232"/>
      <c r="F1661" s="232"/>
      <c r="G1661" s="232"/>
    </row>
    <row r="1662" spans="2:7" ht="15.75">
      <c r="B1662" s="20" t="s">
        <v>97</v>
      </c>
      <c r="C1662" s="20"/>
      <c r="D1662" s="170"/>
      <c r="E1662" s="170"/>
      <c r="F1662" s="170"/>
      <c r="G1662" s="176"/>
    </row>
    <row r="1663" spans="2:7" ht="15.75">
      <c r="B1663" s="18" t="s">
        <v>188</v>
      </c>
      <c r="C1663" s="18"/>
      <c r="D1663" s="170"/>
      <c r="E1663" s="170"/>
      <c r="F1663" s="170"/>
      <c r="G1663" s="176"/>
    </row>
    <row r="1664" spans="4:7" ht="12.75">
      <c r="D1664" s="170"/>
      <c r="E1664" s="170"/>
      <c r="F1664" s="170"/>
      <c r="G1664" s="176"/>
    </row>
    <row r="1665" spans="1:7" ht="12.75">
      <c r="A1665" s="4">
        <v>2100501</v>
      </c>
      <c r="B1665" s="11" t="s">
        <v>180</v>
      </c>
      <c r="C1665" s="272" t="s">
        <v>213</v>
      </c>
      <c r="D1665" s="170">
        <v>240439.51</v>
      </c>
      <c r="E1665" s="170">
        <v>2719.56</v>
      </c>
      <c r="F1665" s="170">
        <v>159998.48</v>
      </c>
      <c r="G1665" s="172">
        <v>162718.04</v>
      </c>
    </row>
    <row r="1666" spans="2:7" ht="12.75">
      <c r="B1666" s="11"/>
      <c r="C1666" s="272" t="s">
        <v>214</v>
      </c>
      <c r="D1666" s="170">
        <v>11500</v>
      </c>
      <c r="E1666" s="170"/>
      <c r="F1666" s="170">
        <v>11500</v>
      </c>
      <c r="G1666" s="172">
        <v>11500</v>
      </c>
    </row>
    <row r="1667" spans="2:7" ht="12.75">
      <c r="B1667" s="11"/>
      <c r="C1667" s="272" t="s">
        <v>215</v>
      </c>
      <c r="D1667" s="170">
        <f>SUM(D1665:D1666)</f>
        <v>251939.51</v>
      </c>
      <c r="E1667" s="170">
        <f>SUM(E1665:E1666)</f>
        <v>2719.56</v>
      </c>
      <c r="F1667" s="170">
        <f>SUM(F1665:F1666)</f>
        <v>171498.48</v>
      </c>
      <c r="G1667" s="172">
        <f>SUM(G1665:G1666)</f>
        <v>174218.04</v>
      </c>
    </row>
    <row r="1668" spans="2:7" ht="12.75">
      <c r="B1668" s="11"/>
      <c r="C1668" s="272"/>
      <c r="D1668" s="170"/>
      <c r="E1668" s="170"/>
      <c r="F1668" s="170"/>
      <c r="G1668" s="172"/>
    </row>
    <row r="1669" spans="1:7" ht="12.75">
      <c r="A1669" s="4">
        <v>2100505</v>
      </c>
      <c r="B1669" s="11" t="s">
        <v>209</v>
      </c>
      <c r="C1669" s="272" t="s">
        <v>213</v>
      </c>
      <c r="D1669" s="170">
        <v>4670.93</v>
      </c>
      <c r="E1669" s="170"/>
      <c r="F1669" s="170">
        <v>4670.93</v>
      </c>
      <c r="G1669" s="172">
        <v>4670.93</v>
      </c>
    </row>
    <row r="1670" spans="2:7" ht="12.75">
      <c r="B1670" s="11"/>
      <c r="C1670" s="272" t="s">
        <v>214</v>
      </c>
      <c r="D1670" s="170">
        <v>8500</v>
      </c>
      <c r="E1670" s="170">
        <v>8103.25</v>
      </c>
      <c r="F1670" s="170">
        <v>396.75</v>
      </c>
      <c r="G1670" s="172">
        <v>8500</v>
      </c>
    </row>
    <row r="1671" spans="2:7" ht="12.75">
      <c r="B1671" s="11"/>
      <c r="C1671" s="272" t="s">
        <v>215</v>
      </c>
      <c r="D1671" s="170">
        <f>SUM(D1669:D1670)</f>
        <v>13170.93</v>
      </c>
      <c r="E1671" s="170">
        <f>SUM(E1669:E1670)</f>
        <v>8103.25</v>
      </c>
      <c r="F1671" s="170">
        <f>SUM(F1669:F1670)</f>
        <v>5067.68</v>
      </c>
      <c r="G1671" s="172">
        <f>SUM(G1669:G1670)</f>
        <v>13170.93</v>
      </c>
    </row>
    <row r="1672" spans="2:8" ht="13.5">
      <c r="B1672" s="11"/>
      <c r="C1672" s="272"/>
      <c r="D1672" s="170"/>
      <c r="E1672" s="170"/>
      <c r="F1672" s="170"/>
      <c r="G1672" s="172"/>
      <c r="H1672" s="98"/>
    </row>
    <row r="1673" spans="1:8" ht="13.5">
      <c r="A1673" s="4">
        <v>2110507</v>
      </c>
      <c r="B1673" s="11" t="s">
        <v>181</v>
      </c>
      <c r="C1673" s="272" t="s">
        <v>213</v>
      </c>
      <c r="D1673" s="170">
        <v>1773.49</v>
      </c>
      <c r="E1673" s="170"/>
      <c r="F1673" s="170"/>
      <c r="G1673" s="172"/>
      <c r="H1673" s="98"/>
    </row>
    <row r="1674" spans="2:8" ht="13.5">
      <c r="B1674" s="11"/>
      <c r="C1674" s="272" t="s">
        <v>214</v>
      </c>
      <c r="D1674" s="170"/>
      <c r="E1674" s="170"/>
      <c r="F1674" s="170"/>
      <c r="G1674" s="172"/>
      <c r="H1674" s="98"/>
    </row>
    <row r="1675" spans="2:8" ht="13.5">
      <c r="B1675" s="11"/>
      <c r="C1675" s="272" t="s">
        <v>215</v>
      </c>
      <c r="D1675" s="170">
        <f>SUM(D1673:D1674)</f>
        <v>1773.49</v>
      </c>
      <c r="E1675" s="170">
        <f>SUM(E1673:E1674)</f>
        <v>0</v>
      </c>
      <c r="F1675" s="170">
        <f>SUM(F1673:F1674)</f>
        <v>0</v>
      </c>
      <c r="G1675" s="172">
        <f>SUM(G1673:G1674)</f>
        <v>0</v>
      </c>
      <c r="H1675" s="98"/>
    </row>
    <row r="1676" spans="2:8" ht="15.75">
      <c r="B1676" s="11"/>
      <c r="C1676" s="272"/>
      <c r="D1676" s="170"/>
      <c r="E1676" s="170"/>
      <c r="F1676" s="170"/>
      <c r="G1676" s="172"/>
      <c r="H1676" s="128"/>
    </row>
    <row r="1677" spans="2:8" ht="15.75">
      <c r="B1677" s="13" t="s">
        <v>127</v>
      </c>
      <c r="C1677" s="272" t="s">
        <v>213</v>
      </c>
      <c r="D1677" s="232">
        <f aca="true" t="shared" si="77" ref="D1677:G1679">SUM(D1665+D1669+D1673)</f>
        <v>246883.93</v>
      </c>
      <c r="E1677" s="232">
        <f t="shared" si="77"/>
        <v>2719.56</v>
      </c>
      <c r="F1677" s="232">
        <f t="shared" si="77"/>
        <v>164669.41</v>
      </c>
      <c r="G1677" s="232">
        <f t="shared" si="77"/>
        <v>167388.97</v>
      </c>
      <c r="H1677" s="128"/>
    </row>
    <row r="1678" spans="2:8" ht="15.75">
      <c r="B1678" s="13"/>
      <c r="C1678" s="272" t="s">
        <v>214</v>
      </c>
      <c r="D1678" s="232">
        <f t="shared" si="77"/>
        <v>20000</v>
      </c>
      <c r="E1678" s="232">
        <f t="shared" si="77"/>
        <v>8103.25</v>
      </c>
      <c r="F1678" s="232">
        <f t="shared" si="77"/>
        <v>11896.75</v>
      </c>
      <c r="G1678" s="232">
        <f t="shared" si="77"/>
        <v>20000</v>
      </c>
      <c r="H1678" s="128"/>
    </row>
    <row r="1679" spans="2:7" ht="13.5">
      <c r="B1679" s="13"/>
      <c r="C1679" s="272" t="s">
        <v>215</v>
      </c>
      <c r="D1679" s="232">
        <f t="shared" si="77"/>
        <v>266883.93</v>
      </c>
      <c r="E1679" s="232">
        <f t="shared" si="77"/>
        <v>10822.81</v>
      </c>
      <c r="F1679" s="232">
        <f t="shared" si="77"/>
        <v>176566.16</v>
      </c>
      <c r="G1679" s="232">
        <f t="shared" si="77"/>
        <v>187388.97</v>
      </c>
    </row>
    <row r="1680" spans="2:7" ht="13.5">
      <c r="B1680" s="13"/>
      <c r="C1680" s="282"/>
      <c r="D1680" s="232"/>
      <c r="E1680" s="232"/>
      <c r="F1680" s="232"/>
      <c r="G1680" s="232"/>
    </row>
    <row r="1681" spans="2:8" ht="18.75">
      <c r="B1681" s="14" t="s">
        <v>163</v>
      </c>
      <c r="C1681" s="272" t="s">
        <v>213</v>
      </c>
      <c r="D1681" s="233">
        <f>SUM(D1658+D1677)</f>
        <v>249645.93</v>
      </c>
      <c r="E1681" s="233">
        <f>SUM(E1658+E1677)</f>
        <v>3574.56</v>
      </c>
      <c r="F1681" s="233">
        <f>SUM(F1658+F1677)</f>
        <v>164669.41</v>
      </c>
      <c r="G1681" s="233">
        <f>SUM(G1658+G1677)</f>
        <v>168243.97</v>
      </c>
      <c r="H1681" s="123"/>
    </row>
    <row r="1682" spans="2:8" ht="18.75">
      <c r="B1682" s="14"/>
      <c r="C1682" s="272" t="s">
        <v>214</v>
      </c>
      <c r="D1682" s="233">
        <f>SUM(D1648,D1678)</f>
        <v>391000</v>
      </c>
      <c r="E1682" s="233">
        <f>SUM(E1648,E1678)</f>
        <v>8103.25</v>
      </c>
      <c r="F1682" s="233">
        <f>SUM(F1648,F1678)</f>
        <v>382896.75</v>
      </c>
      <c r="G1682" s="233">
        <f>SUM(G1648,G1678)</f>
        <v>391000</v>
      </c>
      <c r="H1682" s="123"/>
    </row>
    <row r="1683" spans="2:8" ht="18.75">
      <c r="B1683" s="14"/>
      <c r="C1683" s="272" t="s">
        <v>215</v>
      </c>
      <c r="D1683" s="233">
        <f>SUM(D1681:D1682)</f>
        <v>640645.9299999999</v>
      </c>
      <c r="E1683" s="233">
        <f>SUM(E1681:E1682)</f>
        <v>11677.81</v>
      </c>
      <c r="F1683" s="233">
        <f>SUM(F1681:F1682)</f>
        <v>547566.16</v>
      </c>
      <c r="G1683" s="233">
        <f>SUM(G1681:G1682)</f>
        <v>559243.97</v>
      </c>
      <c r="H1683" s="123"/>
    </row>
    <row r="1684" spans="4:7" ht="12.75">
      <c r="D1684" s="170"/>
      <c r="E1684" s="170"/>
      <c r="F1684" s="170"/>
      <c r="G1684" s="176"/>
    </row>
    <row r="1685" spans="4:7" ht="12.75">
      <c r="D1685" s="170"/>
      <c r="E1685" s="170"/>
      <c r="F1685" s="170"/>
      <c r="G1685" s="176"/>
    </row>
    <row r="1686" spans="4:7" ht="12.75">
      <c r="D1686" s="170"/>
      <c r="E1686" s="170"/>
      <c r="F1686" s="170"/>
      <c r="G1686" s="176"/>
    </row>
    <row r="1687" spans="2:7" ht="18.75">
      <c r="B1687" s="23" t="s">
        <v>4</v>
      </c>
      <c r="C1687" s="23"/>
      <c r="D1687" s="170"/>
      <c r="E1687" s="170"/>
      <c r="F1687" s="170"/>
      <c r="G1687" s="176"/>
    </row>
    <row r="1688" spans="2:7" ht="18.75">
      <c r="B1688" s="24" t="s">
        <v>31</v>
      </c>
      <c r="C1688" s="272" t="s">
        <v>213</v>
      </c>
      <c r="D1688" s="25">
        <f aca="true" t="shared" si="78" ref="D1688:G1689">SUM(D1405+D1434+D1479,D1520+D1558+D1633+D1681)</f>
        <v>2359912.8000000003</v>
      </c>
      <c r="E1688" s="25">
        <f t="shared" si="78"/>
        <v>988928.7400000001</v>
      </c>
      <c r="F1688" s="25">
        <f t="shared" si="78"/>
        <v>1000253.01</v>
      </c>
      <c r="G1688" s="25">
        <f t="shared" si="78"/>
        <v>1989181.75</v>
      </c>
    </row>
    <row r="1689" spans="2:7" ht="18.75">
      <c r="B1689" s="24"/>
      <c r="C1689" s="272" t="s">
        <v>214</v>
      </c>
      <c r="D1689" s="25">
        <f t="shared" si="78"/>
        <v>2487508.3699999996</v>
      </c>
      <c r="E1689" s="25">
        <f t="shared" si="78"/>
        <v>231079.03000000003</v>
      </c>
      <c r="F1689" s="25">
        <f t="shared" si="78"/>
        <v>1638174.1599999997</v>
      </c>
      <c r="G1689" s="25">
        <f t="shared" si="78"/>
        <v>1869253.19</v>
      </c>
    </row>
    <row r="1690" spans="2:8" ht="18.75">
      <c r="B1690" s="24"/>
      <c r="C1690" s="272" t="s">
        <v>215</v>
      </c>
      <c r="D1690" s="25">
        <f>SUM(D1688:D1689)</f>
        <v>4847421.17</v>
      </c>
      <c r="E1690" s="25">
        <f>SUM(E1688:E1689)</f>
        <v>1220007.77</v>
      </c>
      <c r="F1690" s="25">
        <f>SUM(F1688:F1689)</f>
        <v>2638427.17</v>
      </c>
      <c r="G1690" s="25">
        <f>SUM(G1688:G1689)</f>
        <v>3858434.94</v>
      </c>
      <c r="H1690" s="116"/>
    </row>
    <row r="1691" spans="4:8" ht="18.75">
      <c r="D1691" s="170"/>
      <c r="E1691" s="170"/>
      <c r="F1691" s="170"/>
      <c r="G1691" s="176"/>
      <c r="H1691" s="116"/>
    </row>
    <row r="1692" spans="4:8" ht="18.75">
      <c r="D1692" s="170"/>
      <c r="E1692" s="170"/>
      <c r="F1692" s="170"/>
      <c r="G1692" s="176"/>
      <c r="H1692" s="116"/>
    </row>
    <row r="1693" spans="4:8" ht="18.75">
      <c r="D1693" s="170"/>
      <c r="E1693" s="170"/>
      <c r="F1693" s="170"/>
      <c r="G1693" s="176"/>
      <c r="H1693" s="116"/>
    </row>
    <row r="1694" spans="4:8" ht="18.75">
      <c r="D1694" s="170"/>
      <c r="E1694" s="170"/>
      <c r="F1694" s="170"/>
      <c r="G1694" s="176"/>
      <c r="H1694" s="116"/>
    </row>
    <row r="1695" spans="2:8" ht="18.75">
      <c r="B1695" s="23" t="s">
        <v>5</v>
      </c>
      <c r="C1695" s="23"/>
      <c r="D1695" s="170"/>
      <c r="E1695" s="170"/>
      <c r="F1695" s="170"/>
      <c r="G1695" s="176"/>
      <c r="H1695" s="116"/>
    </row>
    <row r="1696" spans="2:8" ht="18.75">
      <c r="B1696" s="23" t="s">
        <v>189</v>
      </c>
      <c r="C1696" s="23"/>
      <c r="D1696" s="170"/>
      <c r="E1696" s="170"/>
      <c r="F1696" s="170"/>
      <c r="G1696" s="176"/>
      <c r="H1696" s="116"/>
    </row>
    <row r="1697" spans="4:8" ht="18.75">
      <c r="D1697" s="170"/>
      <c r="E1697" s="170"/>
      <c r="F1697" s="170"/>
      <c r="G1697" s="176"/>
      <c r="H1697" s="116"/>
    </row>
    <row r="1698" spans="4:8" ht="18.75">
      <c r="D1698" s="170"/>
      <c r="E1698" s="170"/>
      <c r="F1698" s="170"/>
      <c r="G1698" s="176"/>
      <c r="H1698" s="116"/>
    </row>
    <row r="1699" spans="2:8" ht="18.75">
      <c r="B1699" s="12" t="s">
        <v>76</v>
      </c>
      <c r="C1699" s="12"/>
      <c r="D1699" s="170"/>
      <c r="E1699" s="170"/>
      <c r="F1699" s="170"/>
      <c r="G1699" s="176"/>
      <c r="H1699" s="116"/>
    </row>
    <row r="1700" spans="2:8" ht="18.75">
      <c r="B1700" s="18" t="s">
        <v>190</v>
      </c>
      <c r="C1700" s="18"/>
      <c r="D1700" s="170"/>
      <c r="E1700" s="170"/>
      <c r="F1700" s="170"/>
      <c r="G1700" s="176"/>
      <c r="H1700" s="116"/>
    </row>
    <row r="1701" spans="4:8" ht="18.75">
      <c r="D1701" s="170"/>
      <c r="E1701" s="170"/>
      <c r="F1701" s="170"/>
      <c r="G1701" s="176"/>
      <c r="H1701" s="116"/>
    </row>
    <row r="1702" spans="2:8" ht="18.75">
      <c r="B1702" s="20" t="s">
        <v>90</v>
      </c>
      <c r="C1702" s="20"/>
      <c r="D1702" s="170"/>
      <c r="E1702" s="170"/>
      <c r="F1702" s="170"/>
      <c r="G1702" s="176"/>
      <c r="H1702" s="116"/>
    </row>
    <row r="1703" spans="2:8" ht="18.75">
      <c r="B1703" s="18" t="s">
        <v>191</v>
      </c>
      <c r="C1703" s="18"/>
      <c r="D1703" s="170"/>
      <c r="E1703" s="170"/>
      <c r="F1703" s="170"/>
      <c r="G1703" s="176"/>
      <c r="H1703" s="116"/>
    </row>
    <row r="1704" spans="4:8" ht="18.75">
      <c r="D1704" s="170"/>
      <c r="E1704" s="170"/>
      <c r="F1704" s="170"/>
      <c r="G1704" s="176"/>
      <c r="H1704" s="116"/>
    </row>
    <row r="1705" spans="1:8" ht="18.75">
      <c r="A1705" s="4">
        <v>3010301</v>
      </c>
      <c r="B1705" s="11" t="s">
        <v>192</v>
      </c>
      <c r="C1705" s="272" t="s">
        <v>213</v>
      </c>
      <c r="D1705" s="170"/>
      <c r="E1705" s="170"/>
      <c r="F1705" s="170"/>
      <c r="G1705" s="176"/>
      <c r="H1705" s="116"/>
    </row>
    <row r="1706" spans="2:8" ht="18.75">
      <c r="B1706" s="11"/>
      <c r="C1706" s="272" t="s">
        <v>214</v>
      </c>
      <c r="D1706" s="170">
        <v>500000</v>
      </c>
      <c r="E1706" s="170"/>
      <c r="F1706" s="170"/>
      <c r="G1706" s="176"/>
      <c r="H1706" s="116"/>
    </row>
    <row r="1707" spans="2:8" ht="18.75">
      <c r="B1707" s="11"/>
      <c r="C1707" s="272" t="s">
        <v>215</v>
      </c>
      <c r="D1707" s="170">
        <f>SUM(D1705:D1706)</f>
        <v>500000</v>
      </c>
      <c r="E1707" s="170">
        <f>SUM(E1705:E1706)</f>
        <v>0</v>
      </c>
      <c r="F1707" s="170">
        <f>SUM(F1705:F1706)</f>
        <v>0</v>
      </c>
      <c r="G1707" s="172">
        <f>SUM(G1705:G1706)</f>
        <v>0</v>
      </c>
      <c r="H1707" s="116"/>
    </row>
    <row r="1708" spans="2:8" ht="18.75">
      <c r="B1708" s="11"/>
      <c r="C1708" s="272"/>
      <c r="D1708" s="170"/>
      <c r="E1708" s="170"/>
      <c r="F1708" s="170"/>
      <c r="G1708" s="176"/>
      <c r="H1708" s="116"/>
    </row>
    <row r="1709" spans="1:8" ht="18.75">
      <c r="A1709" s="4">
        <v>3010303</v>
      </c>
      <c r="B1709" s="11" t="s">
        <v>193</v>
      </c>
      <c r="C1709" s="272" t="s">
        <v>213</v>
      </c>
      <c r="D1709" s="170"/>
      <c r="E1709" s="170"/>
      <c r="F1709" s="170"/>
      <c r="G1709" s="172"/>
      <c r="H1709" s="116"/>
    </row>
    <row r="1710" spans="2:8" ht="18.75">
      <c r="B1710" s="11"/>
      <c r="C1710" s="272" t="s">
        <v>214</v>
      </c>
      <c r="D1710" s="170">
        <v>315974.08</v>
      </c>
      <c r="E1710" s="170">
        <v>311223.88</v>
      </c>
      <c r="F1710" s="170"/>
      <c r="G1710" s="172">
        <v>311223.88</v>
      </c>
      <c r="H1710" s="116"/>
    </row>
    <row r="1711" spans="2:8" ht="18.75">
      <c r="B1711" s="11"/>
      <c r="C1711" s="272" t="s">
        <v>215</v>
      </c>
      <c r="D1711" s="170">
        <f>SUM(D1709:D1710)</f>
        <v>315974.08</v>
      </c>
      <c r="E1711" s="170">
        <f>SUM(E1709:E1710)</f>
        <v>311223.88</v>
      </c>
      <c r="F1711" s="170">
        <f>SUM(F1709:F1710)</f>
        <v>0</v>
      </c>
      <c r="G1711" s="172">
        <f>SUM(G1709:G1710)</f>
        <v>311223.88</v>
      </c>
      <c r="H1711" s="116"/>
    </row>
    <row r="1712" spans="2:8" ht="18.75">
      <c r="B1712" s="11"/>
      <c r="C1712" s="272"/>
      <c r="D1712" s="170"/>
      <c r="E1712" s="170"/>
      <c r="F1712" s="170"/>
      <c r="G1712" s="172"/>
      <c r="H1712" s="116"/>
    </row>
    <row r="1713" spans="2:8" ht="18.75">
      <c r="B1713" s="13" t="s">
        <v>93</v>
      </c>
      <c r="C1713" s="272" t="s">
        <v>213</v>
      </c>
      <c r="D1713" s="232">
        <f>SUM(D1705+D1712)</f>
        <v>0</v>
      </c>
      <c r="E1713" s="232">
        <f aca="true" t="shared" si="79" ref="E1713:G1714">SUM(E1705+E1709)</f>
        <v>0</v>
      </c>
      <c r="F1713" s="232">
        <f t="shared" si="79"/>
        <v>0</v>
      </c>
      <c r="G1713" s="232">
        <f t="shared" si="79"/>
        <v>0</v>
      </c>
      <c r="H1713" s="116"/>
    </row>
    <row r="1714" spans="2:8" ht="18.75">
      <c r="B1714" s="13"/>
      <c r="C1714" s="272" t="s">
        <v>214</v>
      </c>
      <c r="D1714" s="232">
        <f>SUM(D1706+D1710)</f>
        <v>815974.0800000001</v>
      </c>
      <c r="E1714" s="232">
        <f t="shared" si="79"/>
        <v>311223.88</v>
      </c>
      <c r="F1714" s="232">
        <f t="shared" si="79"/>
        <v>0</v>
      </c>
      <c r="G1714" s="232">
        <f t="shared" si="79"/>
        <v>311223.88</v>
      </c>
      <c r="H1714" s="116"/>
    </row>
    <row r="1715" spans="2:8" ht="18.75">
      <c r="B1715" s="13"/>
      <c r="C1715" s="272" t="s">
        <v>215</v>
      </c>
      <c r="D1715" s="232">
        <f>SUM(D1713:D1714)</f>
        <v>815974.0800000001</v>
      </c>
      <c r="E1715" s="232">
        <f>SUM(E1713:E1714)</f>
        <v>311223.88</v>
      </c>
      <c r="F1715" s="232">
        <f>SUM(F1713:F1714)</f>
        <v>0</v>
      </c>
      <c r="G1715" s="232">
        <f>SUM(G1713:G1714)</f>
        <v>311223.88</v>
      </c>
      <c r="H1715" s="116"/>
    </row>
    <row r="1716" spans="2:8" ht="18.75">
      <c r="B1716" s="13"/>
      <c r="C1716" s="282"/>
      <c r="D1716" s="232"/>
      <c r="E1716" s="232"/>
      <c r="F1716" s="232"/>
      <c r="G1716" s="232"/>
      <c r="H1716" s="116"/>
    </row>
    <row r="1717" spans="2:8" ht="18.75">
      <c r="B1717" s="14" t="s">
        <v>110</v>
      </c>
      <c r="C1717" s="272" t="s">
        <v>213</v>
      </c>
      <c r="D1717" s="233">
        <f>SUM(D1713)</f>
        <v>0</v>
      </c>
      <c r="E1717" s="233">
        <f>SUM(E1713)</f>
        <v>0</v>
      </c>
      <c r="F1717" s="233">
        <f>SUM(D1717:E1717)</f>
        <v>0</v>
      </c>
      <c r="G1717" s="233">
        <f>SUM(G1713)</f>
        <v>0</v>
      </c>
      <c r="H1717" s="116"/>
    </row>
    <row r="1718" spans="2:8" ht="18.75">
      <c r="B1718" s="14"/>
      <c r="C1718" s="272" t="s">
        <v>214</v>
      </c>
      <c r="D1718" s="233">
        <f>SUM(D1714)</f>
        <v>815974.0800000001</v>
      </c>
      <c r="E1718" s="233">
        <f>SUM(E1714)</f>
        <v>311223.88</v>
      </c>
      <c r="F1718" s="233">
        <f>SUM(F1714)</f>
        <v>0</v>
      </c>
      <c r="G1718" s="233">
        <f>SUM(G1714)</f>
        <v>311223.88</v>
      </c>
      <c r="H1718" s="116"/>
    </row>
    <row r="1719" spans="2:8" ht="18.75">
      <c r="B1719" s="14"/>
      <c r="C1719" s="272" t="s">
        <v>215</v>
      </c>
      <c r="D1719" s="233">
        <f>SUM(D1717:D1718)</f>
        <v>815974.0800000001</v>
      </c>
      <c r="E1719" s="233">
        <f>SUM(E1717:E1718)</f>
        <v>311223.88</v>
      </c>
      <c r="F1719" s="233">
        <f>SUM(F1717:F1718)</f>
        <v>0</v>
      </c>
      <c r="G1719" s="233">
        <f>SUM(G1717:G1718)</f>
        <v>311223.88</v>
      </c>
      <c r="H1719" s="123"/>
    </row>
    <row r="1720" spans="4:8" ht="18.75">
      <c r="D1720" s="170"/>
      <c r="E1720" s="170"/>
      <c r="F1720" s="170"/>
      <c r="G1720" s="176"/>
      <c r="H1720" s="123"/>
    </row>
    <row r="1721" spans="2:8" ht="18.75">
      <c r="B1721" s="23" t="s">
        <v>6</v>
      </c>
      <c r="C1721" s="23"/>
      <c r="D1721" s="170"/>
      <c r="E1721" s="170"/>
      <c r="F1721" s="170"/>
      <c r="G1721" s="176"/>
      <c r="H1721" s="123"/>
    </row>
    <row r="1722" spans="2:7" ht="18.75">
      <c r="B1722" s="24" t="s">
        <v>31</v>
      </c>
      <c r="C1722" s="272" t="s">
        <v>213</v>
      </c>
      <c r="D1722" s="25">
        <f aca="true" t="shared" si="80" ref="D1722:G1723">SUM(D1717)</f>
        <v>0</v>
      </c>
      <c r="E1722" s="25">
        <f t="shared" si="80"/>
        <v>0</v>
      </c>
      <c r="F1722" s="25">
        <f t="shared" si="80"/>
        <v>0</v>
      </c>
      <c r="G1722" s="25">
        <f t="shared" si="80"/>
        <v>0</v>
      </c>
    </row>
    <row r="1723" spans="2:7" ht="18.75">
      <c r="B1723" s="24"/>
      <c r="C1723" s="272" t="s">
        <v>214</v>
      </c>
      <c r="D1723" s="25">
        <f t="shared" si="80"/>
        <v>815974.0800000001</v>
      </c>
      <c r="E1723" s="25">
        <f t="shared" si="80"/>
        <v>311223.88</v>
      </c>
      <c r="F1723" s="25">
        <f t="shared" si="80"/>
        <v>0</v>
      </c>
      <c r="G1723" s="25">
        <f t="shared" si="80"/>
        <v>311223.88</v>
      </c>
    </row>
    <row r="1724" spans="2:7" ht="18.75">
      <c r="B1724" s="24"/>
      <c r="C1724" s="272" t="s">
        <v>215</v>
      </c>
      <c r="D1724" s="25">
        <f>SUM(D1722:D1723)</f>
        <v>815974.0800000001</v>
      </c>
      <c r="E1724" s="25">
        <f>SUM(E1722:E1723)</f>
        <v>311223.88</v>
      </c>
      <c r="F1724" s="25">
        <f>SUM(F1722:F1723)</f>
        <v>0</v>
      </c>
      <c r="G1724" s="25">
        <f>SUM(G1722:G1723)</f>
        <v>311223.88</v>
      </c>
    </row>
    <row r="1725" spans="4:7" ht="12.75">
      <c r="D1725" s="170"/>
      <c r="E1725" s="170"/>
      <c r="F1725" s="170"/>
      <c r="G1725" s="176"/>
    </row>
    <row r="1726" spans="4:7" ht="12.75">
      <c r="D1726" s="170"/>
      <c r="E1726" s="170"/>
      <c r="F1726" s="170"/>
      <c r="G1726" s="176"/>
    </row>
    <row r="1727" spans="4:7" ht="12.75">
      <c r="D1727" s="170"/>
      <c r="E1727" s="170"/>
      <c r="F1727" s="170"/>
      <c r="G1727" s="176"/>
    </row>
    <row r="1728" spans="4:7" ht="12.75">
      <c r="D1728" s="170"/>
      <c r="E1728" s="170"/>
      <c r="F1728" s="170"/>
      <c r="G1728" s="176"/>
    </row>
    <row r="1729" spans="2:7" ht="18.75">
      <c r="B1729" s="23" t="s">
        <v>7</v>
      </c>
      <c r="C1729" s="23"/>
      <c r="D1729" s="170"/>
      <c r="E1729" s="170"/>
      <c r="F1729" s="170"/>
      <c r="G1729" s="176"/>
    </row>
    <row r="1730" spans="2:7" ht="18.75">
      <c r="B1730" s="23" t="s">
        <v>194</v>
      </c>
      <c r="C1730" s="23"/>
      <c r="D1730" s="170"/>
      <c r="E1730" s="170"/>
      <c r="F1730" s="170"/>
      <c r="G1730" s="176"/>
    </row>
    <row r="1731" spans="2:7" ht="18.75">
      <c r="B1731" s="24"/>
      <c r="C1731" s="272"/>
      <c r="D1731" s="25"/>
      <c r="E1731" s="25"/>
      <c r="F1731" s="25"/>
      <c r="G1731" s="25"/>
    </row>
    <row r="1732" spans="1:7" ht="12.75">
      <c r="A1732" s="22">
        <v>4000001</v>
      </c>
      <c r="B1732" s="26" t="s">
        <v>232</v>
      </c>
      <c r="C1732" s="272" t="s">
        <v>213</v>
      </c>
      <c r="D1732" s="297">
        <v>0.05</v>
      </c>
      <c r="E1732" s="297"/>
      <c r="F1732" s="297"/>
      <c r="G1732" s="297"/>
    </row>
    <row r="1733" spans="1:7" ht="12.75">
      <c r="A1733" s="22"/>
      <c r="B1733" s="101"/>
      <c r="C1733" s="272" t="s">
        <v>214</v>
      </c>
      <c r="D1733" s="297">
        <v>113620.52</v>
      </c>
      <c r="E1733" s="297">
        <v>79673.52</v>
      </c>
      <c r="F1733" s="297">
        <v>2001.64</v>
      </c>
      <c r="G1733" s="297">
        <v>81675.16</v>
      </c>
    </row>
    <row r="1734" spans="1:7" ht="12.75">
      <c r="A1734" s="22"/>
      <c r="B1734" s="101"/>
      <c r="C1734" s="272" t="s">
        <v>215</v>
      </c>
      <c r="D1734" s="297">
        <f>SUM(D1732:D1733)</f>
        <v>113620.57</v>
      </c>
      <c r="E1734" s="297">
        <f>SUM(E1732:E1733)</f>
        <v>79673.52</v>
      </c>
      <c r="F1734" s="297">
        <f>SUM(F1732:F1733)</f>
        <v>2001.64</v>
      </c>
      <c r="G1734" s="297">
        <f>SUM(G1732:G1733)</f>
        <v>81675.16</v>
      </c>
    </row>
    <row r="1735" spans="1:7" ht="12.75">
      <c r="A1735" s="22"/>
      <c r="B1735" s="101"/>
      <c r="C1735" s="272"/>
      <c r="D1735" s="297"/>
      <c r="E1735" s="297"/>
      <c r="F1735" s="297"/>
      <c r="G1735" s="297"/>
    </row>
    <row r="1736" spans="1:7" ht="12.75">
      <c r="A1736" s="22">
        <v>4000002</v>
      </c>
      <c r="B1736" s="26" t="s">
        <v>233</v>
      </c>
      <c r="C1736" s="272" t="s">
        <v>213</v>
      </c>
      <c r="D1736" s="297"/>
      <c r="E1736" s="297"/>
      <c r="F1736" s="297"/>
      <c r="G1736" s="297"/>
    </row>
    <row r="1737" spans="1:7" ht="12.75">
      <c r="A1737" s="22"/>
      <c r="B1737" s="101"/>
      <c r="C1737" s="272" t="s">
        <v>214</v>
      </c>
      <c r="D1737" s="297">
        <v>211747.33</v>
      </c>
      <c r="E1737" s="297">
        <v>180000.11</v>
      </c>
      <c r="F1737" s="297">
        <v>145.58</v>
      </c>
      <c r="G1737" s="297">
        <v>180145.69</v>
      </c>
    </row>
    <row r="1738" spans="1:7" ht="12.75">
      <c r="A1738" s="22"/>
      <c r="B1738" s="101"/>
      <c r="C1738" s="272" t="s">
        <v>215</v>
      </c>
      <c r="D1738" s="297">
        <f>SUM(D1736:D1737)</f>
        <v>211747.33</v>
      </c>
      <c r="E1738" s="297">
        <f>SUM(E1736:E1737)</f>
        <v>180000.11</v>
      </c>
      <c r="F1738" s="297">
        <f>SUM(F1736:F1737)</f>
        <v>145.58</v>
      </c>
      <c r="G1738" s="297">
        <f>SUM(G1736:G1737)</f>
        <v>180145.69</v>
      </c>
    </row>
    <row r="1739" spans="1:7" ht="12.75">
      <c r="A1739" s="22"/>
      <c r="B1739" s="101"/>
      <c r="C1739" s="272"/>
      <c r="D1739" s="297"/>
      <c r="E1739" s="297"/>
      <c r="F1739" s="297"/>
      <c r="G1739" s="297"/>
    </row>
    <row r="1740" spans="1:7" ht="12.75">
      <c r="A1740" s="22">
        <v>4000003</v>
      </c>
      <c r="B1740" s="26" t="s">
        <v>234</v>
      </c>
      <c r="C1740" s="272" t="s">
        <v>213</v>
      </c>
      <c r="D1740" s="297"/>
      <c r="E1740" s="297"/>
      <c r="F1740" s="297"/>
      <c r="G1740" s="297"/>
    </row>
    <row r="1741" spans="1:7" ht="12.75">
      <c r="A1741" s="22"/>
      <c r="B1741" s="101"/>
      <c r="C1741" s="272" t="s">
        <v>214</v>
      </c>
      <c r="D1741" s="297">
        <v>20658.28</v>
      </c>
      <c r="E1741" s="297">
        <v>12672.15</v>
      </c>
      <c r="F1741" s="297"/>
      <c r="G1741" s="297">
        <v>12672.15</v>
      </c>
    </row>
    <row r="1742" spans="1:7" ht="12.75">
      <c r="A1742" s="22"/>
      <c r="B1742" s="101"/>
      <c r="C1742" s="272" t="s">
        <v>215</v>
      </c>
      <c r="D1742" s="297">
        <f>SUM(D1740:D1741)</f>
        <v>20658.28</v>
      </c>
      <c r="E1742" s="297">
        <f>SUM(E1740:E1741)</f>
        <v>12672.15</v>
      </c>
      <c r="F1742" s="297">
        <f>SUM(F1740:F1741)</f>
        <v>0</v>
      </c>
      <c r="G1742" s="297">
        <v>12672.15</v>
      </c>
    </row>
    <row r="1743" spans="1:7" ht="12.75">
      <c r="A1743" s="22"/>
      <c r="B1743" s="101"/>
      <c r="C1743" s="272"/>
      <c r="D1743" s="297"/>
      <c r="E1743" s="297"/>
      <c r="F1743" s="297"/>
      <c r="G1743" s="297"/>
    </row>
    <row r="1744" spans="1:8" ht="13.5">
      <c r="A1744" s="22">
        <v>4000004</v>
      </c>
      <c r="B1744" s="26" t="s">
        <v>235</v>
      </c>
      <c r="C1744" s="272" t="s">
        <v>213</v>
      </c>
      <c r="D1744" s="297">
        <v>3187.86</v>
      </c>
      <c r="E1744" s="297"/>
      <c r="F1744" s="297">
        <v>361.55</v>
      </c>
      <c r="G1744" s="297">
        <v>361.55</v>
      </c>
      <c r="H1744" s="98"/>
    </row>
    <row r="1745" spans="1:8" ht="13.5">
      <c r="A1745" s="22"/>
      <c r="B1745" s="101"/>
      <c r="C1745" s="272" t="s">
        <v>214</v>
      </c>
      <c r="D1745" s="297">
        <v>2582.28</v>
      </c>
      <c r="E1745" s="297"/>
      <c r="F1745" s="297"/>
      <c r="G1745" s="297"/>
      <c r="H1745" s="98"/>
    </row>
    <row r="1746" spans="1:8" ht="13.5">
      <c r="A1746" s="22"/>
      <c r="B1746" s="101"/>
      <c r="C1746" s="272" t="s">
        <v>215</v>
      </c>
      <c r="D1746" s="297">
        <f>SUM(D1744:D1745)</f>
        <v>5770.14</v>
      </c>
      <c r="E1746" s="297">
        <f>SUM(E1744:E1745)</f>
        <v>0</v>
      </c>
      <c r="F1746" s="297">
        <f>SUM(F1744:F1745)</f>
        <v>361.55</v>
      </c>
      <c r="G1746" s="297">
        <f>SUM(G1744:G1745)</f>
        <v>361.55</v>
      </c>
      <c r="H1746" s="98"/>
    </row>
    <row r="1747" spans="1:7" ht="12.75">
      <c r="A1747" s="22"/>
      <c r="B1747" s="101"/>
      <c r="C1747" s="272"/>
      <c r="D1747" s="297"/>
      <c r="E1747" s="297"/>
      <c r="F1747" s="297"/>
      <c r="G1747" s="297"/>
    </row>
    <row r="1748" spans="1:8" ht="15.75">
      <c r="A1748" s="22">
        <v>4000005</v>
      </c>
      <c r="B1748" s="26" t="s">
        <v>236</v>
      </c>
      <c r="C1748" s="284" t="s">
        <v>213</v>
      </c>
      <c r="D1748" s="297"/>
      <c r="E1748" s="297"/>
      <c r="F1748" s="297"/>
      <c r="G1748" s="297"/>
      <c r="H1748" s="131"/>
    </row>
    <row r="1749" spans="1:8" ht="16.5">
      <c r="A1749" s="22"/>
      <c r="B1749" s="26"/>
      <c r="C1749" s="284" t="s">
        <v>214</v>
      </c>
      <c r="D1749" s="297">
        <v>78218.53</v>
      </c>
      <c r="E1749" s="297">
        <v>4075.77</v>
      </c>
      <c r="F1749" s="297"/>
      <c r="G1749" s="297">
        <v>4075.77</v>
      </c>
      <c r="H1749" s="132"/>
    </row>
    <row r="1750" spans="1:8" ht="16.5">
      <c r="A1750" s="22"/>
      <c r="B1750" s="26"/>
      <c r="C1750" s="284" t="s">
        <v>215</v>
      </c>
      <c r="D1750" s="297">
        <f>SUM(D1748:D1749)</f>
        <v>78218.53</v>
      </c>
      <c r="E1750" s="297">
        <f>SUM(E1748:E1749)</f>
        <v>4075.77</v>
      </c>
      <c r="F1750" s="297">
        <f>SUM(F1748:F1749)</f>
        <v>0</v>
      </c>
      <c r="G1750" s="297">
        <f>SUM(G1748:G1749)</f>
        <v>4075.77</v>
      </c>
      <c r="H1750" s="132"/>
    </row>
    <row r="1751" spans="1:7" ht="12.75">
      <c r="A1751" s="22"/>
      <c r="B1751" s="26"/>
      <c r="C1751" s="284"/>
      <c r="D1751" s="297"/>
      <c r="E1751" s="297"/>
      <c r="F1751" s="297"/>
      <c r="G1751" s="297"/>
    </row>
    <row r="1752" spans="1:7" ht="12.75">
      <c r="A1752" s="22">
        <v>4000006</v>
      </c>
      <c r="B1752" s="26" t="s">
        <v>237</v>
      </c>
      <c r="C1752" s="284" t="s">
        <v>213</v>
      </c>
      <c r="D1752" s="297"/>
      <c r="E1752" s="297"/>
      <c r="F1752" s="297"/>
      <c r="G1752" s="297"/>
    </row>
    <row r="1753" spans="1:7" ht="12.75">
      <c r="A1753" s="22"/>
      <c r="B1753" s="26"/>
      <c r="C1753" s="284" t="s">
        <v>214</v>
      </c>
      <c r="D1753" s="297">
        <v>5164.57</v>
      </c>
      <c r="E1753" s="297">
        <v>5164.67</v>
      </c>
      <c r="F1753" s="297"/>
      <c r="G1753" s="297">
        <v>5164.67</v>
      </c>
    </row>
    <row r="1754" spans="1:7" ht="12.75">
      <c r="A1754" s="22"/>
      <c r="B1754" s="26"/>
      <c r="C1754" s="284" t="s">
        <v>215</v>
      </c>
      <c r="D1754" s="297">
        <f>SUM(D1752:D1753)</f>
        <v>5164.57</v>
      </c>
      <c r="E1754" s="297">
        <f>SUM(E1752:E1753)</f>
        <v>5164.67</v>
      </c>
      <c r="F1754" s="297">
        <f>SUM(F1752:F1753)</f>
        <v>0</v>
      </c>
      <c r="G1754" s="297">
        <f>SUM(G1752:G1753)</f>
        <v>5164.67</v>
      </c>
    </row>
    <row r="1755" spans="1:7" ht="12.75">
      <c r="A1755" s="22"/>
      <c r="B1755" s="26"/>
      <c r="C1755" s="284"/>
      <c r="D1755" s="297"/>
      <c r="E1755" s="297"/>
      <c r="F1755" s="297"/>
      <c r="G1755" s="297"/>
    </row>
    <row r="1756" spans="1:7" ht="13.5" thickBot="1">
      <c r="A1756" s="22">
        <v>4000007</v>
      </c>
      <c r="B1756" s="26" t="s">
        <v>238</v>
      </c>
      <c r="C1756" s="284" t="s">
        <v>213</v>
      </c>
      <c r="D1756" s="297"/>
      <c r="E1756" s="297"/>
      <c r="F1756" s="297"/>
      <c r="G1756" s="297"/>
    </row>
    <row r="1757" spans="1:7" ht="12.75">
      <c r="A1757" s="103"/>
      <c r="B1757" s="26"/>
      <c r="C1757" s="284" t="s">
        <v>214</v>
      </c>
      <c r="D1757" s="297">
        <v>2582.28</v>
      </c>
      <c r="E1757" s="297"/>
      <c r="F1757" s="297"/>
      <c r="G1757" s="297"/>
    </row>
    <row r="1758" spans="1:7" ht="12.75">
      <c r="A1758" s="86"/>
      <c r="B1758" s="26"/>
      <c r="C1758" s="284" t="s">
        <v>215</v>
      </c>
      <c r="D1758" s="297">
        <f>SUM(D1756:D1757)</f>
        <v>2582.28</v>
      </c>
      <c r="E1758" s="297"/>
      <c r="F1758" s="297"/>
      <c r="G1758" s="297"/>
    </row>
    <row r="1759" spans="1:7" ht="13.5" thickBot="1">
      <c r="A1759" s="86"/>
      <c r="B1759" s="26"/>
      <c r="C1759" s="284"/>
      <c r="D1759" s="297"/>
      <c r="E1759" s="3"/>
      <c r="F1759" s="3"/>
      <c r="G1759" s="3"/>
    </row>
    <row r="1760" spans="1:7" ht="19.5" thickBot="1">
      <c r="A1760" s="92" t="s">
        <v>195</v>
      </c>
      <c r="B1760" s="24" t="s">
        <v>2</v>
      </c>
      <c r="C1760" s="272" t="s">
        <v>213</v>
      </c>
      <c r="D1760" s="25">
        <f>D1744+D1736+D1732</f>
        <v>3187.9100000000003</v>
      </c>
      <c r="E1760" s="25">
        <f>E1744+E1736+E1732</f>
        <v>0</v>
      </c>
      <c r="F1760" s="25">
        <f>F1744+F1736+F1732+F1748+F1752+F1756</f>
        <v>361.55</v>
      </c>
      <c r="G1760" s="25">
        <f>G1744+G1736+G1732+G1748+G1752+G1756</f>
        <v>361.55</v>
      </c>
    </row>
    <row r="1761" spans="1:7" ht="18.75">
      <c r="A1761" s="106"/>
      <c r="B1761" s="24"/>
      <c r="C1761" s="272" t="s">
        <v>214</v>
      </c>
      <c r="D1761" s="25">
        <f>D1745+D1737+D1733+D1749+D1753+D1757+D1741</f>
        <v>434573.79000000004</v>
      </c>
      <c r="E1761" s="25">
        <f>E1745+E1737+E1733+E1749+E1753+E1757+E1741</f>
        <v>281586.22000000003</v>
      </c>
      <c r="F1761" s="25">
        <f>F1745+F1737+F1733+F1749+F1753+F1757+F1741</f>
        <v>2147.2200000000003</v>
      </c>
      <c r="G1761" s="25">
        <f>G1745+G1737+G1733+G1749+G1753+G1757+G1741</f>
        <v>283733.44</v>
      </c>
    </row>
    <row r="1762" spans="1:7" ht="18.75">
      <c r="A1762" s="106"/>
      <c r="B1762" s="24"/>
      <c r="C1762" s="272" t="s">
        <v>215</v>
      </c>
      <c r="D1762" s="25">
        <f>SUM(D1760:D1761)</f>
        <v>437761.7</v>
      </c>
      <c r="E1762" s="25">
        <f>SUM(E1760:E1761)</f>
        <v>281586.22000000003</v>
      </c>
      <c r="F1762" s="25">
        <f>SUM(F1760:F1761)</f>
        <v>2508.7700000000004</v>
      </c>
      <c r="G1762" s="25">
        <f>SUM(G1760:G1761)</f>
        <v>284094.99</v>
      </c>
    </row>
    <row r="1763" spans="1:7" ht="14.25" thickBot="1">
      <c r="A1763" s="106"/>
      <c r="B1763" s="2"/>
      <c r="C1763" s="51"/>
      <c r="D1763" s="194"/>
      <c r="E1763" s="194"/>
      <c r="F1763" s="194"/>
      <c r="G1763" s="241"/>
    </row>
    <row r="1764" spans="1:7" ht="14.25" thickBot="1">
      <c r="A1764" s="92" t="s">
        <v>196</v>
      </c>
      <c r="B1764" s="2"/>
      <c r="C1764" s="51"/>
      <c r="D1764" s="194"/>
      <c r="E1764" s="194"/>
      <c r="F1764" s="194"/>
      <c r="G1764" s="241"/>
    </row>
    <row r="1765" spans="1:7" ht="14.25" thickBot="1">
      <c r="A1765" s="106"/>
      <c r="B1765" s="2"/>
      <c r="C1765" s="51"/>
      <c r="D1765" s="194"/>
      <c r="E1765" s="194"/>
      <c r="F1765" s="194"/>
      <c r="G1765" s="241"/>
    </row>
    <row r="1766" spans="1:7" ht="13.5">
      <c r="A1766" s="106"/>
      <c r="B1766" s="66"/>
      <c r="C1766" s="103"/>
      <c r="D1766" s="242"/>
      <c r="E1766" s="243"/>
      <c r="F1766" s="243"/>
      <c r="G1766" s="244"/>
    </row>
    <row r="1767" spans="1:7" ht="21" thickBot="1">
      <c r="A1767" s="106"/>
      <c r="B1767" s="104" t="s">
        <v>59</v>
      </c>
      <c r="C1767" s="154"/>
      <c r="D1767" s="245"/>
      <c r="E1767" s="194"/>
      <c r="F1767" s="194"/>
      <c r="G1767" s="246"/>
    </row>
    <row r="1768" spans="1:7" ht="14.25" thickBot="1">
      <c r="A1768" s="68" t="s">
        <v>197</v>
      </c>
      <c r="B1768" s="67"/>
      <c r="C1768" s="69"/>
      <c r="D1768" s="247"/>
      <c r="E1768" s="248"/>
      <c r="F1768" s="248"/>
      <c r="G1768" s="249"/>
    </row>
    <row r="1769" spans="1:7" ht="16.5" thickBot="1">
      <c r="A1769" s="106"/>
      <c r="B1769" s="105" t="s">
        <v>75</v>
      </c>
      <c r="C1769" s="286" t="s">
        <v>213</v>
      </c>
      <c r="D1769" s="250">
        <v>663134.72</v>
      </c>
      <c r="E1769" s="250">
        <v>546667.08</v>
      </c>
      <c r="F1769" s="250">
        <v>76397.98</v>
      </c>
      <c r="G1769" s="250">
        <v>623065.06</v>
      </c>
    </row>
    <row r="1770" spans="1:7" ht="16.5" thickBot="1">
      <c r="A1770" s="106"/>
      <c r="B1770" s="107"/>
      <c r="C1770" s="287" t="s">
        <v>214</v>
      </c>
      <c r="D1770" s="250">
        <v>2786662.49</v>
      </c>
      <c r="E1770" s="250">
        <v>1917544.42</v>
      </c>
      <c r="F1770" s="250">
        <v>712484.87</v>
      </c>
      <c r="G1770" s="250">
        <v>2630029.29</v>
      </c>
    </row>
    <row r="1771" spans="1:7" ht="16.5" thickBot="1">
      <c r="A1771" s="106"/>
      <c r="B1771" s="107"/>
      <c r="C1771" s="287" t="s">
        <v>215</v>
      </c>
      <c r="D1771" s="251">
        <f>SUM(D1769:D1770)</f>
        <v>3449797.21</v>
      </c>
      <c r="E1771" s="251">
        <f>SUM(E1769:E1770)</f>
        <v>2464211.5</v>
      </c>
      <c r="F1771" s="251">
        <f>SUM(F1769:F1770)</f>
        <v>788882.85</v>
      </c>
      <c r="G1771" s="251">
        <f>SUM(G1769:G1770)</f>
        <v>3253094.35</v>
      </c>
    </row>
    <row r="1772" spans="1:7" ht="16.5" thickBot="1">
      <c r="A1772" s="93" t="s">
        <v>198</v>
      </c>
      <c r="B1772" s="107"/>
      <c r="C1772" s="113"/>
      <c r="D1772" s="252"/>
      <c r="E1772" s="253"/>
      <c r="F1772" s="253"/>
      <c r="G1772" s="207"/>
    </row>
    <row r="1773" spans="1:7" ht="16.5" thickBot="1">
      <c r="A1773" s="93"/>
      <c r="B1773" s="105" t="s">
        <v>176</v>
      </c>
      <c r="C1773" s="287" t="s">
        <v>213</v>
      </c>
      <c r="D1773" s="254">
        <v>2359912.8</v>
      </c>
      <c r="E1773" s="255">
        <v>988928.74</v>
      </c>
      <c r="F1773" s="250">
        <v>1000253.01</v>
      </c>
      <c r="G1773" s="250">
        <v>1989181.75</v>
      </c>
    </row>
    <row r="1774" spans="1:7" ht="16.5" thickBot="1">
      <c r="A1774" s="93"/>
      <c r="B1774" s="107"/>
      <c r="C1774" s="287" t="s">
        <v>214</v>
      </c>
      <c r="D1774" s="251">
        <v>2487508.37</v>
      </c>
      <c r="E1774" s="256">
        <v>231079.03</v>
      </c>
      <c r="F1774" s="257">
        <v>1638174.16</v>
      </c>
      <c r="G1774" s="257">
        <v>1869253.19</v>
      </c>
    </row>
    <row r="1775" spans="1:7" ht="16.5" thickBot="1">
      <c r="A1775" s="65"/>
      <c r="B1775" s="107"/>
      <c r="C1775" s="295" t="s">
        <v>215</v>
      </c>
      <c r="D1775" s="258">
        <f>SUM(D1773:D1774)</f>
        <v>4847421.17</v>
      </c>
      <c r="E1775" s="258">
        <f>SUM(E1773:E1774)</f>
        <v>1220007.77</v>
      </c>
      <c r="F1775" s="259">
        <f>SUM(F1773:F1774)</f>
        <v>2638427.17</v>
      </c>
      <c r="G1775" s="259">
        <f>SUM(G1773:G1774)</f>
        <v>3858434.94</v>
      </c>
    </row>
    <row r="1776" spans="1:7" ht="16.5" thickBot="1">
      <c r="A1776" s="110"/>
      <c r="B1776" s="107"/>
      <c r="C1776" s="113"/>
      <c r="D1776" s="252"/>
      <c r="E1776" s="260"/>
      <c r="F1776" s="260"/>
      <c r="G1776" s="217"/>
    </row>
    <row r="1777" spans="1:7" ht="16.5" thickBot="1">
      <c r="A1777" s="110"/>
      <c r="B1777" s="105" t="s">
        <v>189</v>
      </c>
      <c r="C1777" s="287" t="s">
        <v>213</v>
      </c>
      <c r="D1777" s="254"/>
      <c r="E1777" s="261"/>
      <c r="F1777" s="261"/>
      <c r="G1777" s="261"/>
    </row>
    <row r="1778" spans="1:7" ht="16.5" thickBot="1">
      <c r="A1778" s="110"/>
      <c r="B1778" s="107"/>
      <c r="C1778" s="287" t="s">
        <v>214</v>
      </c>
      <c r="D1778" s="251">
        <v>815974.08</v>
      </c>
      <c r="E1778" s="262">
        <v>311223.88</v>
      </c>
      <c r="F1778" s="262"/>
      <c r="G1778" s="262">
        <v>311223.88</v>
      </c>
    </row>
    <row r="1779" spans="1:7" ht="16.5" thickBot="1">
      <c r="A1779" s="111"/>
      <c r="B1779" s="107"/>
      <c r="C1779" s="287" t="s">
        <v>215</v>
      </c>
      <c r="D1779" s="258">
        <f>SUM(D1777:D1778)</f>
        <v>815974.08</v>
      </c>
      <c r="E1779" s="259">
        <f>SUM(E1777:E1778)</f>
        <v>311223.88</v>
      </c>
      <c r="F1779" s="259">
        <f>SUM(F1777:F1778)</f>
        <v>0</v>
      </c>
      <c r="G1779" s="259">
        <f>SUM(G1777:G1778)</f>
        <v>311223.88</v>
      </c>
    </row>
    <row r="1780" spans="1:7" ht="16.5" thickBot="1">
      <c r="A1780" s="113"/>
      <c r="B1780" s="107"/>
      <c r="C1780" s="113"/>
      <c r="D1780" s="252"/>
      <c r="E1780" s="260"/>
      <c r="F1780" s="260"/>
      <c r="G1780" s="217"/>
    </row>
    <row r="1781" spans="1:7" ht="16.5" thickBot="1">
      <c r="A1781" s="103"/>
      <c r="B1781" s="108" t="s">
        <v>194</v>
      </c>
      <c r="C1781" s="287" t="s">
        <v>213</v>
      </c>
      <c r="D1781" s="254">
        <v>3187.91</v>
      </c>
      <c r="E1781" s="254"/>
      <c r="F1781" s="254">
        <v>361.55</v>
      </c>
      <c r="G1781" s="254">
        <v>361.55</v>
      </c>
    </row>
    <row r="1782" spans="1:7" ht="16.5" thickBot="1">
      <c r="A1782" s="164"/>
      <c r="B1782" s="109"/>
      <c r="C1782" s="287" t="s">
        <v>214</v>
      </c>
      <c r="D1782" s="254">
        <v>434573.79</v>
      </c>
      <c r="E1782" s="254">
        <v>281586.12</v>
      </c>
      <c r="F1782" s="254">
        <v>2147.22</v>
      </c>
      <c r="G1782" s="254">
        <v>283733.34</v>
      </c>
    </row>
    <row r="1783" spans="1:7" ht="16.5" thickBot="1">
      <c r="A1783" s="69"/>
      <c r="B1783" s="109"/>
      <c r="C1783" s="287" t="s">
        <v>215</v>
      </c>
      <c r="D1783" s="251">
        <f>SUM(D1781:D1782)</f>
        <v>437761.69999999995</v>
      </c>
      <c r="E1783" s="251">
        <f>SUM(E1781:E1782)</f>
        <v>281586.12</v>
      </c>
      <c r="F1783" s="251">
        <f>SUM(F1781:F1782)</f>
        <v>2508.77</v>
      </c>
      <c r="G1783" s="251">
        <f>SUM(G1781:G1782)</f>
        <v>284094.89</v>
      </c>
    </row>
    <row r="1784" spans="1:7" ht="16.5" thickBot="1">
      <c r="A1784" s="51"/>
      <c r="B1784" s="109"/>
      <c r="C1784" s="113"/>
      <c r="D1784" s="259"/>
      <c r="E1784" s="258"/>
      <c r="F1784" s="258"/>
      <c r="G1784" s="263"/>
    </row>
    <row r="1785" spans="1:7" ht="16.5" thickBot="1">
      <c r="A1785" s="51"/>
      <c r="B1785" s="165" t="s">
        <v>71</v>
      </c>
      <c r="C1785" s="287" t="s">
        <v>213</v>
      </c>
      <c r="D1785" s="264">
        <f>SUM(D1769+D1773+D1777+D1781)</f>
        <v>3026235.4299999997</v>
      </c>
      <c r="E1785" s="264">
        <f>SUM(E1769+E1773+E1777+E1781)</f>
        <v>1535595.8199999998</v>
      </c>
      <c r="F1785" s="264">
        <f>SUM(F1769+F1773+F1777+F1781)</f>
        <v>1077012.54</v>
      </c>
      <c r="G1785" s="264">
        <f>SUM(G1769+G1773+G1777+G1781)</f>
        <v>2612608.36</v>
      </c>
    </row>
    <row r="1786" spans="1:7" ht="16.5" thickBot="1">
      <c r="A1786" s="51"/>
      <c r="B1786" s="162"/>
      <c r="C1786" s="287" t="s">
        <v>214</v>
      </c>
      <c r="D1786" s="264">
        <f aca="true" t="shared" si="81" ref="D1786:G1787">SUM(D1770+D1774+D1778+D1782)</f>
        <v>6524718.73</v>
      </c>
      <c r="E1786" s="264">
        <f t="shared" si="81"/>
        <v>2741433.4499999997</v>
      </c>
      <c r="F1786" s="264">
        <f t="shared" si="81"/>
        <v>2352806.25</v>
      </c>
      <c r="G1786" s="264">
        <f t="shared" si="81"/>
        <v>5094239.7</v>
      </c>
    </row>
    <row r="1787" spans="1:7" ht="16.5" thickBot="1">
      <c r="A1787" s="51"/>
      <c r="B1787" s="162"/>
      <c r="C1787" s="295" t="s">
        <v>215</v>
      </c>
      <c r="D1787" s="264">
        <f t="shared" si="81"/>
        <v>9550954.159999998</v>
      </c>
      <c r="E1787" s="264">
        <f t="shared" si="81"/>
        <v>4277029.27</v>
      </c>
      <c r="F1787" s="264">
        <f t="shared" si="81"/>
        <v>3429818.79</v>
      </c>
      <c r="G1787" s="264">
        <f t="shared" si="81"/>
        <v>7706848.06</v>
      </c>
    </row>
    <row r="1788" spans="1:7" ht="15.75">
      <c r="A1788" s="51"/>
      <c r="B1788" s="112"/>
      <c r="C1788" s="168"/>
      <c r="D1788" s="261"/>
      <c r="E1788" s="254"/>
      <c r="F1788" s="254"/>
      <c r="G1788" s="265"/>
    </row>
    <row r="1789" spans="1:7" ht="17.25" thickBot="1">
      <c r="A1789" s="51"/>
      <c r="B1789" s="163" t="s">
        <v>199</v>
      </c>
      <c r="C1789" s="169"/>
      <c r="D1789" s="266"/>
      <c r="E1789" s="267"/>
      <c r="F1789" s="267"/>
      <c r="G1789" s="267"/>
    </row>
    <row r="1790" spans="1:7" ht="17.25" thickBot="1">
      <c r="A1790" s="51"/>
      <c r="B1790" s="166" t="s">
        <v>228</v>
      </c>
      <c r="C1790" s="286" t="s">
        <v>213</v>
      </c>
      <c r="D1790" s="268">
        <f>D1785</f>
        <v>3026235.4299999997</v>
      </c>
      <c r="E1790" s="268">
        <f>E1785</f>
        <v>1535595.8199999998</v>
      </c>
      <c r="F1790" s="268">
        <f>F1785</f>
        <v>1077012.54</v>
      </c>
      <c r="G1790" s="268">
        <f>G1785</f>
        <v>2612608.36</v>
      </c>
    </row>
    <row r="1791" spans="1:7" ht="17.25" thickBot="1">
      <c r="A1791" s="51"/>
      <c r="B1791" s="167"/>
      <c r="C1791" s="287" t="s">
        <v>214</v>
      </c>
      <c r="D1791" s="268">
        <f aca="true" t="shared" si="82" ref="D1791:G1792">D1786</f>
        <v>6524718.73</v>
      </c>
      <c r="E1791" s="268">
        <f t="shared" si="82"/>
        <v>2741433.4499999997</v>
      </c>
      <c r="F1791" s="268">
        <f t="shared" si="82"/>
        <v>2352806.25</v>
      </c>
      <c r="G1791" s="268">
        <f t="shared" si="82"/>
        <v>5094239.7</v>
      </c>
    </row>
    <row r="1792" spans="1:7" ht="17.25" thickBot="1">
      <c r="A1792" s="51"/>
      <c r="B1792" s="155"/>
      <c r="C1792" s="288" t="s">
        <v>215</v>
      </c>
      <c r="D1792" s="269">
        <f t="shared" si="82"/>
        <v>9550954.159999998</v>
      </c>
      <c r="E1792" s="270">
        <f t="shared" si="82"/>
        <v>4277029.27</v>
      </c>
      <c r="F1792" s="270">
        <f t="shared" si="82"/>
        <v>3429818.79</v>
      </c>
      <c r="G1792" s="271">
        <f t="shared" si="82"/>
        <v>7706848.06</v>
      </c>
    </row>
  </sheetData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r:id="rId1"/>
  <headerFooter alignWithMargins="0">
    <oddHeader>&amp;C&amp;"Pongo,Normale"COMUNE DI BEDONIA
Provincia di Parma</oddHeader>
    <oddFooter>&amp;CConto Consuntivo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 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BEDONIA</dc:creator>
  <cp:keywords/>
  <dc:description/>
  <cp:lastModifiedBy>Ragioneria</cp:lastModifiedBy>
  <cp:lastPrinted>2005-07-15T06:20:08Z</cp:lastPrinted>
  <dcterms:created xsi:type="dcterms:W3CDTF">2001-09-13T07:15:43Z</dcterms:created>
  <dcterms:modified xsi:type="dcterms:W3CDTF">2005-07-15T06:21:00Z</dcterms:modified>
  <cp:category/>
  <cp:version/>
  <cp:contentType/>
  <cp:contentStatus/>
</cp:coreProperties>
</file>